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osnarova\dokumenty\TIÚ-dokumenty\2022 - ZAKÁZKY MČ\VŘ 11-2022 - Čínská-žaluzie\VŘ 11-2022 - Příloha č. 3, 4\"/>
    </mc:Choice>
  </mc:AlternateContent>
  <bookViews>
    <workbookView xWindow="0" yWindow="0" windowWidth="23565" windowHeight="11715"/>
  </bookViews>
  <sheets>
    <sheet name="Rekapitulace stavby" sheetId="1" r:id="rId1"/>
    <sheet name="3RK04 - MŠ Čínská - zastí..." sheetId="2" r:id="rId2"/>
  </sheets>
  <definedNames>
    <definedName name="_xlnm._FilterDatabase" localSheetId="1" hidden="1">'3RK04 - MŠ Čínská - zastí...'!$C$123:$K$186</definedName>
    <definedName name="_xlnm.Print_Titles" localSheetId="1">'3RK04 - MŠ Čínská - zastí...'!$123:$123</definedName>
    <definedName name="_xlnm.Print_Titles" localSheetId="0">'Rekapitulace stavby'!$92:$92</definedName>
    <definedName name="_xlnm.Print_Area" localSheetId="1">'3RK04 - MŠ Čínská - zastí...'!$C$4:$J$76,'3RK04 - MŠ Čínská - zastí...'!$C$82:$J$107,'3RK04 - MŠ Čínská - zastí...'!$C$113:$K$186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86" i="2"/>
  <c r="BH186" i="2"/>
  <c r="BG186" i="2"/>
  <c r="BF186" i="2"/>
  <c r="T186" i="2"/>
  <c r="T185" i="2"/>
  <c r="R186" i="2"/>
  <c r="R185" i="2" s="1"/>
  <c r="P186" i="2"/>
  <c r="P185" i="2"/>
  <c r="BK186" i="2"/>
  <c r="BK185" i="2"/>
  <c r="J185" i="2" s="1"/>
  <c r="J106" i="2" s="1"/>
  <c r="J186" i="2"/>
  <c r="BE186" i="2" s="1"/>
  <c r="BI184" i="2"/>
  <c r="BH184" i="2"/>
  <c r="BG184" i="2"/>
  <c r="BF184" i="2"/>
  <c r="T184" i="2"/>
  <c r="T183" i="2"/>
  <c r="R184" i="2"/>
  <c r="R183" i="2" s="1"/>
  <c r="R180" i="2" s="1"/>
  <c r="P184" i="2"/>
  <c r="P183" i="2"/>
  <c r="BK184" i="2"/>
  <c r="BK183" i="2"/>
  <c r="J183" i="2" s="1"/>
  <c r="J105" i="2" s="1"/>
  <c r="J184" i="2"/>
  <c r="BE184" i="2" s="1"/>
  <c r="BI182" i="2"/>
  <c r="BH182" i="2"/>
  <c r="BG182" i="2"/>
  <c r="BF182" i="2"/>
  <c r="T182" i="2"/>
  <c r="T181" i="2"/>
  <c r="T180" i="2" s="1"/>
  <c r="R182" i="2"/>
  <c r="R181" i="2"/>
  <c r="P182" i="2"/>
  <c r="P181" i="2"/>
  <c r="P180" i="2" s="1"/>
  <c r="BK182" i="2"/>
  <c r="BK181" i="2" s="1"/>
  <c r="J182" i="2"/>
  <c r="BE182" i="2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BK164" i="2" s="1"/>
  <c r="J164" i="2" s="1"/>
  <c r="J102" i="2" s="1"/>
  <c r="J167" i="2"/>
  <c r="BE167" i="2"/>
  <c r="BI165" i="2"/>
  <c r="BH165" i="2"/>
  <c r="BG165" i="2"/>
  <c r="BF165" i="2"/>
  <c r="T165" i="2"/>
  <c r="T164" i="2"/>
  <c r="R165" i="2"/>
  <c r="R164" i="2"/>
  <c r="P165" i="2"/>
  <c r="P164" i="2" s="1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R159" i="2" s="1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T159" i="2"/>
  <c r="R160" i="2"/>
  <c r="P160" i="2"/>
  <c r="P159" i="2"/>
  <c r="BK160" i="2"/>
  <c r="BK159" i="2" s="1"/>
  <c r="J159" i="2" s="1"/>
  <c r="J101" i="2" s="1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T142" i="2"/>
  <c r="T141" i="2" s="1"/>
  <c r="R143" i="2"/>
  <c r="R142" i="2" s="1"/>
  <c r="P143" i="2"/>
  <c r="P142" i="2"/>
  <c r="P141" i="2" s="1"/>
  <c r="BK143" i="2"/>
  <c r="BK142" i="2" s="1"/>
  <c r="J143" i="2"/>
  <c r="BE143" i="2"/>
  <c r="BI140" i="2"/>
  <c r="BH140" i="2"/>
  <c r="BG140" i="2"/>
  <c r="BF140" i="2"/>
  <c r="T140" i="2"/>
  <c r="T139" i="2"/>
  <c r="R140" i="2"/>
  <c r="R139" i="2"/>
  <c r="P140" i="2"/>
  <c r="P139" i="2"/>
  <c r="BK140" i="2"/>
  <c r="BK139" i="2" s="1"/>
  <c r="J139" i="2" s="1"/>
  <c r="J98" i="2" s="1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R130" i="2" s="1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T130" i="2"/>
  <c r="R131" i="2"/>
  <c r="P131" i="2"/>
  <c r="P130" i="2"/>
  <c r="BK131" i="2"/>
  <c r="BK130" i="2" s="1"/>
  <c r="J130" i="2" s="1"/>
  <c r="J97" i="2" s="1"/>
  <c r="J131" i="2"/>
  <c r="BE131" i="2" s="1"/>
  <c r="BI128" i="2"/>
  <c r="BH128" i="2"/>
  <c r="BG128" i="2"/>
  <c r="BF128" i="2"/>
  <c r="T128" i="2"/>
  <c r="T127" i="2"/>
  <c r="R128" i="2"/>
  <c r="R127" i="2"/>
  <c r="P128" i="2"/>
  <c r="P127" i="2"/>
  <c r="P125" i="2" s="1"/>
  <c r="BK128" i="2"/>
  <c r="BK127" i="2" s="1"/>
  <c r="J128" i="2"/>
  <c r="BE128" i="2" s="1"/>
  <c r="BI126" i="2"/>
  <c r="F35" i="2"/>
  <c r="BD95" i="1" s="1"/>
  <c r="BD94" i="1" s="1"/>
  <c r="W33" i="1" s="1"/>
  <c r="BH126" i="2"/>
  <c r="F34" i="2" s="1"/>
  <c r="BC95" i="1" s="1"/>
  <c r="BC94" i="1" s="1"/>
  <c r="BG126" i="2"/>
  <c r="F33" i="2"/>
  <c r="BB95" i="1" s="1"/>
  <c r="BB94" i="1" s="1"/>
  <c r="BF126" i="2"/>
  <c r="J32" i="2" s="1"/>
  <c r="AW95" i="1" s="1"/>
  <c r="T126" i="2"/>
  <c r="T125" i="2"/>
  <c r="T124" i="2" s="1"/>
  <c r="R126" i="2"/>
  <c r="R125" i="2" s="1"/>
  <c r="P126" i="2"/>
  <c r="BK126" i="2"/>
  <c r="J126" i="2"/>
  <c r="BE126" i="2"/>
  <c r="J121" i="2"/>
  <c r="J120" i="2"/>
  <c r="F120" i="2"/>
  <c r="F118" i="2"/>
  <c r="E116" i="2"/>
  <c r="J90" i="2"/>
  <c r="J89" i="2"/>
  <c r="F89" i="2"/>
  <c r="F87" i="2"/>
  <c r="E85" i="2"/>
  <c r="J16" i="2"/>
  <c r="E16" i="2"/>
  <c r="F121" i="2" s="1"/>
  <c r="F90" i="2"/>
  <c r="J15" i="2"/>
  <c r="J10" i="2"/>
  <c r="J118" i="2" s="1"/>
  <c r="J87" i="2"/>
  <c r="AS94" i="1"/>
  <c r="L90" i="1"/>
  <c r="AM90" i="1"/>
  <c r="AM89" i="1"/>
  <c r="L89" i="1"/>
  <c r="AM87" i="1"/>
  <c r="L87" i="1"/>
  <c r="L85" i="1"/>
  <c r="L84" i="1"/>
  <c r="R124" i="2" l="1"/>
  <c r="R141" i="2"/>
  <c r="J181" i="2"/>
  <c r="J104" i="2" s="1"/>
  <c r="BK180" i="2"/>
  <c r="J180" i="2" s="1"/>
  <c r="J103" i="2" s="1"/>
  <c r="BK125" i="2"/>
  <c r="J127" i="2"/>
  <c r="J96" i="2" s="1"/>
  <c r="P124" i="2"/>
  <c r="AU95" i="1" s="1"/>
  <c r="AU94" i="1" s="1"/>
  <c r="J31" i="2"/>
  <c r="AV95" i="1" s="1"/>
  <c r="AT95" i="1" s="1"/>
  <c r="AX94" i="1"/>
  <c r="W31" i="1"/>
  <c r="BK141" i="2"/>
  <c r="J141" i="2" s="1"/>
  <c r="J99" i="2" s="1"/>
  <c r="J142" i="2"/>
  <c r="J100" i="2" s="1"/>
  <c r="AY94" i="1"/>
  <c r="W32" i="1"/>
  <c r="F31" i="2"/>
  <c r="AZ95" i="1" s="1"/>
  <c r="AZ94" i="1" s="1"/>
  <c r="F32" i="2"/>
  <c r="BA95" i="1" s="1"/>
  <c r="BA94" i="1" s="1"/>
  <c r="W30" i="1" l="1"/>
  <c r="AW94" i="1"/>
  <c r="AK30" i="1" s="1"/>
  <c r="J125" i="2"/>
  <c r="J95" i="2" s="1"/>
  <c r="BK124" i="2"/>
  <c r="J124" i="2" s="1"/>
  <c r="AV94" i="1"/>
  <c r="W29" i="1"/>
  <c r="AT94" i="1" l="1"/>
  <c r="AK29" i="1"/>
  <c r="J94" i="2"/>
  <c r="J28" i="2"/>
  <c r="AG95" i="1" l="1"/>
  <c r="J37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<sst xmlns="http://schemas.openxmlformats.org/spreadsheetml/2006/main" count="997" uniqueCount="321">
  <si>
    <t>Export Komplet</t>
  </si>
  <si>
    <t/>
  </si>
  <si>
    <t>2.0</t>
  </si>
  <si>
    <t>ZAMOK</t>
  </si>
  <si>
    <t>False</t>
  </si>
  <si>
    <t>{b69e4bbe-9601-4ee1-a783-a01648c73255}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</si>
  <si>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</si>
  <si>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</si>
  <si>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</si>
  <si>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</si>
  <si>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</si>
  <si>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</si>
  <si>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</si>
  <si>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</si>
  <si>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3RK04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</si>
  <si>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</si>
  <si>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</si>
  <si>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Čínská - zastínění venkovními žaluziemi</t>
  </si>
  <si>
    <t>KSO:</t>
  </si>
  <si>
    <t>CC-CZ:</t>
  </si>
  <si>
    <t>Místo:</t>
  </si>
  <si>
    <t>Čínská č.p. 1950, č.o. 33, 160 00 Praha 6</t>
  </si>
  <si>
    <t>Datum:</t>
  </si>
  <si>
    <t>7. 12. 2020</t>
  </si>
  <si>
    <t>Zadavatel:</t>
  </si>
  <si>
    <t>IČ:</t>
  </si>
  <si>
    <t>Městská část Praha 6, v zast. Sneo a.s.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</si>
  <si>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</si>
  <si>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</si>
  <si>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</si>
  <si>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</si>
  <si>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</si>
  <si>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</si>
  <si>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</si>
  <si>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</si>
  <si>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</si>
  <si>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</si>
  <si>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</si>
  <si>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</si>
  <si>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</si>
  <si>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</si>
  <si>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</si>
  <si>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</si>
  <si>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</si>
  <si>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</si>
  <si>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</si>
  <si>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</si>
  <si>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</si>
  <si>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</si>
  <si>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</si>
  <si>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</si>
  <si>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</si>
  <si>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</si>
  <si>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</si>
  <si>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</si>
  <si>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</si>
  <si>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</si>
  <si>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</si>
  <si>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</si>
  <si>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</si>
  <si>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</si>
  <si>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</si>
  <si>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</si>
  <si>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</si>
  <si>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</si>
  <si>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</si>
  <si>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</si>
  <si>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</si>
  <si>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</si>
  <si>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</si>
  <si>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</si>
  <si>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</si>
  <si>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</si>
  <si>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</si>
  <si>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</si>
  <si>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</si>
  <si>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</si>
  <si>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</si>
  <si>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</si>
  <si>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</si>
  <si>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</si>
  <si>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</si>
  <si>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</si>
  <si>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</si>
  <si>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</si>
  <si>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</si>
  <si>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</si>
  <si>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</si>
  <si>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</si>
  <si>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</si>
  <si>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</si>
  <si>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</si>
  <si>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</si>
  <si>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</si>
  <si>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</si>
  <si>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</si>
  <si>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</si>
  <si>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</si>
  <si>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</si>
  <si>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</si>
  <si>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</si>
  <si>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</si>
  <si>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</si>
  <si>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</si>
  <si>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</si>
  <si>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</si>
  <si>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</si>
  <si>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</si>
  <si>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</si>
  <si>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</si>
  <si>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</si>
  <si>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</si>
  <si>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</si>
  <si>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</si>
  <si>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</si>
  <si>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</si>
  <si>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</si>
  <si>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</si>
  <si>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</si>
  <si>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612345212</t>
  </si>
  <si>
    <t>Sádrová hladká omítka malých ploch do 0,25 m2 na stěnách</t>
  </si>
  <si>
    <t>kus</t>
  </si>
  <si>
    <t>4</t>
  </si>
  <si>
    <t>-1917584542</t>
  </si>
  <si>
    <t>6</t>
  </si>
  <si>
    <t>Úpravy povrchů, podlahy a osazování výplní</t>
  </si>
  <si>
    <t>619995001</t>
  </si>
  <si>
    <t xml:space="preserve">Začištění omítek </t>
  </si>
  <si>
    <t>m</t>
  </si>
  <si>
    <t>1398695312</t>
  </si>
  <si>
    <t>VV</t>
  </si>
  <si>
    <t>"po původním zastínění"8,42</t>
  </si>
  <si>
    <t>9</t>
  </si>
  <si>
    <t>Ostatní konstrukce a práce, bourání</t>
  </si>
  <si>
    <t>3</t>
  </si>
  <si>
    <t>941211111</t>
  </si>
  <si>
    <t>Montáž lešení řadového rámového lehkého zatížení do 200 kg/m2 š do 0,9 m v do 10 m</t>
  </si>
  <si>
    <t>m2</t>
  </si>
  <si>
    <t>527234979</t>
  </si>
  <si>
    <t>43*10,5</t>
  </si>
  <si>
    <t>941211211</t>
  </si>
  <si>
    <t>Příplatek k lešení řadovému rámovému lehkému š 0,9 m v do 25 m za první a ZKD den použití</t>
  </si>
  <si>
    <t>1603983938</t>
  </si>
  <si>
    <t>451,5</t>
  </si>
  <si>
    <t>451,5*15 'Přepočtené koeficientem množství</t>
  </si>
  <si>
    <t>5</t>
  </si>
  <si>
    <t>941211811</t>
  </si>
  <si>
    <t>Demontáž lešení řadového rámového lehkého zatížení do 200 kg/m2 š do 0,9 m v do 10 m</t>
  </si>
  <si>
    <t>409232996</t>
  </si>
  <si>
    <t>949101111</t>
  </si>
  <si>
    <t>Lešení pomocné pro objekty pozemních staveb s lešeňovou podlahou v do 1,9 m zatížení do 150 kg/m2</t>
  </si>
  <si>
    <t>-92248267</t>
  </si>
  <si>
    <t>7</t>
  </si>
  <si>
    <t>952902021</t>
  </si>
  <si>
    <t>Čištění budov zametení hladkých podlah</t>
  </si>
  <si>
    <t>929299702</t>
  </si>
  <si>
    <t>998</t>
  </si>
  <si>
    <t>Přesun hmot</t>
  </si>
  <si>
    <t>8</t>
  </si>
  <si>
    <t>998011002</t>
  </si>
  <si>
    <t>Přesun hmot pro budovy zděné v do 12 m</t>
  </si>
  <si>
    <t>t</t>
  </si>
  <si>
    <t>-1808083409</t>
  </si>
  <si>
    <t>PSV</t>
  </si>
  <si>
    <t>Práce a dodávky PSV</t>
  </si>
  <si>
    <t>741</t>
  </si>
  <si>
    <t xml:space="preserve">Elektroinstalace </t>
  </si>
  <si>
    <t>741112801</t>
  </si>
  <si>
    <t xml:space="preserve">Demontáž lišty </t>
  </si>
  <si>
    <t>16</t>
  </si>
  <si>
    <t>1052637142</t>
  </si>
  <si>
    <t>"původní zastínění"8,42</t>
  </si>
  <si>
    <t>10</t>
  </si>
  <si>
    <t>741120001</t>
  </si>
  <si>
    <t>ukončení vodiče v zástrčce vč. zapojení  do 2.5mm2</t>
  </si>
  <si>
    <t>ks</t>
  </si>
  <si>
    <t>48507887</t>
  </si>
  <si>
    <t>16*3</t>
  </si>
  <si>
    <t>11</t>
  </si>
  <si>
    <t>741122211r</t>
  </si>
  <si>
    <t xml:space="preserve">D+M CYKY-CYKYm 3Bx2.5mm2 (CYKY 3J2.5) </t>
  </si>
  <si>
    <t>-1196502416</t>
  </si>
  <si>
    <t>12</t>
  </si>
  <si>
    <t>M</t>
  </si>
  <si>
    <t>34111036</t>
  </si>
  <si>
    <t>CYKY 3Bx2.5mm2 (CYKY 3J2.5)</t>
  </si>
  <si>
    <t>32</t>
  </si>
  <si>
    <t>-916741966</t>
  </si>
  <si>
    <t>13</t>
  </si>
  <si>
    <t>742111001</t>
  </si>
  <si>
    <t>Osazení hmoždinky do cihlového zdiva HM 6</t>
  </si>
  <si>
    <t>-114355564</t>
  </si>
  <si>
    <t>14</t>
  </si>
  <si>
    <t>56280112</t>
  </si>
  <si>
    <t>hmoždinka HM6</t>
  </si>
  <si>
    <t xml:space="preserve"> kus</t>
  </si>
  <si>
    <t>810244370</t>
  </si>
  <si>
    <t>741110511</t>
  </si>
  <si>
    <t>lišta vkládací s víčkem 20mm vč. systémových prvků</t>
  </si>
  <si>
    <t>-1024810504</t>
  </si>
  <si>
    <t>34571804</t>
  </si>
  <si>
    <t>lišta vkládací 20x20 mm vč. systémových prvků</t>
  </si>
  <si>
    <t>-452806826</t>
  </si>
  <si>
    <t>17</t>
  </si>
  <si>
    <t>741112001</t>
  </si>
  <si>
    <t>Montáž krabice odbočná s víčkem (1902, KO 68, KU 68) kruhová</t>
  </si>
  <si>
    <t>331556825</t>
  </si>
  <si>
    <t>18</t>
  </si>
  <si>
    <t>34571532r</t>
  </si>
  <si>
    <t>odbočná krabice KO 68 vč. věněčku</t>
  </si>
  <si>
    <t>1398386391</t>
  </si>
  <si>
    <t>19</t>
  </si>
  <si>
    <t>741110588r</t>
  </si>
  <si>
    <t>vyvrtání otvoru do R=13mm</t>
  </si>
  <si>
    <t>1516683586</t>
  </si>
  <si>
    <t>20</t>
  </si>
  <si>
    <t>34567330</t>
  </si>
  <si>
    <t>koncovka do zásuvky 16 A</t>
  </si>
  <si>
    <t>734600855</t>
  </si>
  <si>
    <t>74142182r</t>
  </si>
  <si>
    <t>Montáž čidlo nástěnné se zapojením vodičů</t>
  </si>
  <si>
    <t>-1470710539</t>
  </si>
  <si>
    <t>22</t>
  </si>
  <si>
    <t>38226104r</t>
  </si>
  <si>
    <t>senzor na vítr RTS</t>
  </si>
  <si>
    <t>433700059</t>
  </si>
  <si>
    <t>784</t>
  </si>
  <si>
    <t>Dokončovací práce - malby a tapety</t>
  </si>
  <si>
    <t>23</t>
  </si>
  <si>
    <t>784181121</t>
  </si>
  <si>
    <t>Hloubková jednonásobná penetrace podkladu v místnostech výšky do 3,80 m</t>
  </si>
  <si>
    <t>920979282</t>
  </si>
  <si>
    <t>24</t>
  </si>
  <si>
    <t>784211101</t>
  </si>
  <si>
    <t>Dvojnásobné bílé malby ze směsí za mokra výborně otěruvzdorných v místnostech výšky do 3,80 m</t>
  </si>
  <si>
    <t>-1961025677</t>
  </si>
  <si>
    <t>25</t>
  </si>
  <si>
    <t>784211141</t>
  </si>
  <si>
    <t>Příplatek k cenám 2x maleb ze směsí za mokra za provádění plochy do 5m2</t>
  </si>
  <si>
    <t>1158716563</t>
  </si>
  <si>
    <t>26</t>
  </si>
  <si>
    <t>784211151</t>
  </si>
  <si>
    <t>Příplatek k cenám 2x maleb ze směsí za mokra otěruvzdorných za barevnou malbu tónovanou přípravky</t>
  </si>
  <si>
    <t>1133566738</t>
  </si>
  <si>
    <t>786</t>
  </si>
  <si>
    <t>Dokončovací práce - čalounické úpravy</t>
  </si>
  <si>
    <t>27</t>
  </si>
  <si>
    <t>786627121</t>
  </si>
  <si>
    <t>Montáž lamelové žaluzie venkovní pro okna plastová  vč.vodícich lišt a krycího kastlíku</t>
  </si>
  <si>
    <t>245603137</t>
  </si>
  <si>
    <t>4,75*1,75*2+2,35*1,75*10+4,75*2,35*4+2,38*2,35*20+5,35*2,35*6</t>
  </si>
  <si>
    <t>28</t>
  </si>
  <si>
    <t>61141051r</t>
  </si>
  <si>
    <t>Žaluzie - dle výkresu CIN_DPS_D.1.1_601_00, ozn.O1,4750x1750 mm</t>
  </si>
  <si>
    <t>2038304512</t>
  </si>
  <si>
    <t>29</t>
  </si>
  <si>
    <t>61141052r</t>
  </si>
  <si>
    <t>Žaluzie - dle výkresu CIN_DPS_D.1.1_601_00, ozn.O2, 2350x1750 mm</t>
  </si>
  <si>
    <t>-1151802998</t>
  </si>
  <si>
    <t>30</t>
  </si>
  <si>
    <t>61141053r</t>
  </si>
  <si>
    <t>Žaluzie - dle výkresu CIN_DPS_D.1.1_601_00, ozn.O3, 4750x2350mm</t>
  </si>
  <si>
    <t>407537610</t>
  </si>
  <si>
    <t>31</t>
  </si>
  <si>
    <t>61141054r</t>
  </si>
  <si>
    <t>Žaluzie - dle výkresu CIN_DPS_D.1.1_601_00, ozn.O4, 2380x2350mm</t>
  </si>
  <si>
    <t>1768362844</t>
  </si>
  <si>
    <t>61141055r</t>
  </si>
  <si>
    <t>Žaluzie - dle výkresu CIN_DPS_D.1.1_601_00, ozn.O5, 5350x2350mm</t>
  </si>
  <si>
    <t>1710561997</t>
  </si>
  <si>
    <t>33</t>
  </si>
  <si>
    <t>61141056r</t>
  </si>
  <si>
    <t>Žaluzie - dle výkresu CIN_DPS_D.1.1_601_00, ozn.O6, 5350x2350mm</t>
  </si>
  <si>
    <t>116324691</t>
  </si>
  <si>
    <t>34</t>
  </si>
  <si>
    <t>61141057r</t>
  </si>
  <si>
    <t>Žaluzie - dle výkresu CIN_DPS_D.1.1_601_00, ozn.O7, 5350x2350mm</t>
  </si>
  <si>
    <t>75178164</t>
  </si>
  <si>
    <t>35</t>
  </si>
  <si>
    <t>786627129r</t>
  </si>
  <si>
    <t>D+M Dálkové ovladače pro ovládání venkovních žaluzií, 1-kanálový - dle výkresu CIN_DPS_D.1.1_601_00, ozn.O8</t>
  </si>
  <si>
    <t>18595758</t>
  </si>
  <si>
    <t>36</t>
  </si>
  <si>
    <t>786627130r</t>
  </si>
  <si>
    <t>D+M Dálkové ovladače pro ovládání venkovních žaluzií, 5-kanálový - dle výkresu CIN_DPS_D.1.1_601_00, ozn.O9</t>
  </si>
  <si>
    <t>960547157</t>
  </si>
  <si>
    <t>37</t>
  </si>
  <si>
    <t>786627131r</t>
  </si>
  <si>
    <t>D+M Dálkové ovladače pro ovládání venkovních žaluzií, multikanálových kanálový - dle výkresu CIN_DPS_D.1.1_601_00, ozn.10</t>
  </si>
  <si>
    <t>1221352583</t>
  </si>
  <si>
    <t>38</t>
  </si>
  <si>
    <t>786627134r</t>
  </si>
  <si>
    <t>Příplatek za montáž vodících lišt a háků kastlíku přes stávající KZS dle výkresu CIN_DPS_D.1.1_501_00 -detail 1 a 2</t>
  </si>
  <si>
    <t>-830115644</t>
  </si>
  <si>
    <t>(4,75+1,75*2)*2+(2,35+1,75*2)*10+(4,76+2,35*2)*4+(2,38+2,35*2)*20+(5,35+2,53*2)*6</t>
  </si>
  <si>
    <t>39</t>
  </si>
  <si>
    <t>998786202</t>
  </si>
  <si>
    <t>Přesun hmot procentní  v objektech v do 12 m</t>
  </si>
  <si>
    <t>%</t>
  </si>
  <si>
    <t>-1014166749</t>
  </si>
  <si>
    <t>VRN</t>
  </si>
  <si>
    <t>Vedlejší rozpočtové náklady</t>
  </si>
  <si>
    <t>VRN3</t>
  </si>
  <si>
    <t>Zařízení staveniště</t>
  </si>
  <si>
    <t>40</t>
  </si>
  <si>
    <t>032002000</t>
  </si>
  <si>
    <t xml:space="preserve">Zařízení  staveniště </t>
  </si>
  <si>
    <t>1024</t>
  </si>
  <si>
    <t>190662578</t>
  </si>
  <si>
    <t>VRN6</t>
  </si>
  <si>
    <t>Územní vlivy</t>
  </si>
  <si>
    <t>41</t>
  </si>
  <si>
    <t>065002000</t>
  </si>
  <si>
    <t xml:space="preserve">Mimostaveništní doprava materiálů </t>
  </si>
  <si>
    <t>2039363673</t>
  </si>
  <si>
    <t>VRN7</t>
  </si>
  <si>
    <t>Provozní vlivy</t>
  </si>
  <si>
    <t>42</t>
  </si>
  <si>
    <t>079002000</t>
  </si>
  <si>
    <t>Ostatní provozní vlivy</t>
  </si>
  <si>
    <t>1685875369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</si>
</sst>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 x14ac:dyDescent="0.2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0"/>
      <c r="AQ5" s="20"/>
      <c r="AR5" s="18"/>
      <c r="BE5" s="242" t="s">
        <v>15</v>
      </c>
      <c r="BS5" s="15" t="s">
        <v>6</v>
      </c>
    </row>
    <row r="6" spans="1:74" s="1" customFormat="1" ht="36.950000000000003" customHeight="1" x14ac:dyDescent="0.2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0"/>
      <c r="AQ6" s="20"/>
      <c r="AR6" s="18"/>
      <c r="BE6" s="243"/>
      <c r="BS6" s="15" t="s">
        <v>6</v>
      </c>
    </row>
    <row r="7" spans="1:74" s="1" customFormat="1" ht="12" customHeight="1" x14ac:dyDescent="0.2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43"/>
      <c r="BS7" s="15" t="s">
        <v>6</v>
      </c>
    </row>
    <row r="8" spans="1:74" s="1" customFormat="1" ht="12" customHeight="1" x14ac:dyDescent="0.2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43"/>
      <c r="BS8" s="15" t="s">
        <v>6</v>
      </c>
    </row>
    <row r="9" spans="1:74" s="1" customFormat="1" ht="14.45" customHeight="1" x14ac:dyDescent="0.2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3"/>
      <c r="BS9" s="15" t="s">
        <v>6</v>
      </c>
    </row>
    <row r="10" spans="1:74" s="1" customFormat="1" ht="12" customHeight="1" x14ac:dyDescent="0.2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43"/>
      <c r="BS10" s="15" t="s">
        <v>6</v>
      </c>
    </row>
    <row r="11" spans="1:74" s="1" customFormat="1" ht="18.399999999999999" customHeight="1" x14ac:dyDescent="0.2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43"/>
      <c r="BS11" s="15" t="s">
        <v>6</v>
      </c>
    </row>
    <row r="12" spans="1:74" s="1" customFormat="1" ht="6.95" customHeight="1" x14ac:dyDescent="0.2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3"/>
      <c r="BS12" s="15" t="s">
        <v>6</v>
      </c>
    </row>
    <row r="13" spans="1:74" s="1" customFormat="1" ht="12" customHeight="1" x14ac:dyDescent="0.2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43"/>
      <c r="BS13" s="15" t="s">
        <v>6</v>
      </c>
    </row>
    <row r="14" spans="1:74" ht="12.75" x14ac:dyDescent="0.2">
      <c r="B14" s="19"/>
      <c r="C14" s="20"/>
      <c r="D14" s="20"/>
      <c r="E14" s="276" t="s">
        <v>29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43"/>
      <c r="BS14" s="15" t="s">
        <v>6</v>
      </c>
    </row>
    <row r="15" spans="1:74" s="1" customFormat="1" ht="6.95" customHeight="1" x14ac:dyDescent="0.2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3"/>
      <c r="BS15" s="15" t="s">
        <v>4</v>
      </c>
    </row>
    <row r="16" spans="1:74" s="1" customFormat="1" ht="12" customHeight="1" x14ac:dyDescent="0.2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43"/>
      <c r="BS16" s="15" t="s">
        <v>4</v>
      </c>
    </row>
    <row r="17" spans="1:71" s="1" customFormat="1" ht="18.399999999999999" customHeight="1" x14ac:dyDescent="0.2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43"/>
      <c r="BS17" s="15" t="s">
        <v>32</v>
      </c>
    </row>
    <row r="18" spans="1:71" s="1" customFormat="1" ht="6.95" customHeight="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3"/>
      <c r="BS18" s="15" t="s">
        <v>6</v>
      </c>
    </row>
    <row r="19" spans="1:71" s="1" customFormat="1" ht="12" customHeight="1" x14ac:dyDescent="0.2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43"/>
      <c r="BS19" s="15" t="s">
        <v>6</v>
      </c>
    </row>
    <row r="20" spans="1:71" s="1" customFormat="1" ht="18.399999999999999" customHeight="1" x14ac:dyDescent="0.2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43"/>
      <c r="BS20" s="15" t="s">
        <v>32</v>
      </c>
    </row>
    <row r="21" spans="1:71" s="1" customFormat="1" ht="6.95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3"/>
    </row>
    <row r="22" spans="1:71" s="1" customFormat="1" ht="12" customHeight="1" x14ac:dyDescent="0.2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3"/>
    </row>
    <row r="23" spans="1:71" s="1" customFormat="1" ht="16.5" customHeight="1" x14ac:dyDescent="0.2">
      <c r="B23" s="19"/>
      <c r="C23" s="20"/>
      <c r="D23" s="20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0"/>
      <c r="AP23" s="20"/>
      <c r="AQ23" s="20"/>
      <c r="AR23" s="18"/>
      <c r="BE23" s="243"/>
    </row>
    <row r="24" spans="1:71" s="1" customFormat="1" ht="6.9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3"/>
    </row>
    <row r="25" spans="1:71" s="1" customFormat="1" ht="6.95" customHeight="1" x14ac:dyDescent="0.2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3"/>
    </row>
    <row r="26" spans="1:71" s="2" customFormat="1" ht="25.9" customHeight="1" x14ac:dyDescent="0.2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ROUND(AG94,2)</f>
        <v>0</v>
      </c>
      <c r="AL26" s="246"/>
      <c r="AM26" s="246"/>
      <c r="AN26" s="246"/>
      <c r="AO26" s="246"/>
      <c r="AP26" s="34"/>
      <c r="AQ26" s="34"/>
      <c r="AR26" s="37"/>
      <c r="BE26" s="243"/>
    </row>
    <row r="27" spans="1:71" s="2" customFormat="1" ht="6.95" customHeight="1" x14ac:dyDescent="0.2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3"/>
    </row>
    <row r="28" spans="1:71" s="2" customFormat="1" ht="12.75" x14ac:dyDescent="0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37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38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39</v>
      </c>
      <c r="AL28" s="279"/>
      <c r="AM28" s="279"/>
      <c r="AN28" s="279"/>
      <c r="AO28" s="279"/>
      <c r="AP28" s="34"/>
      <c r="AQ28" s="34"/>
      <c r="AR28" s="37"/>
      <c r="BE28" s="243"/>
    </row>
    <row r="29" spans="1:71" s="3" customFormat="1" ht="14.45" customHeight="1" x14ac:dyDescent="0.2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80">
        <v>0.21</v>
      </c>
      <c r="M29" s="241"/>
      <c r="N29" s="241"/>
      <c r="O29" s="241"/>
      <c r="P29" s="241"/>
      <c r="Q29" s="39"/>
      <c r="R29" s="39"/>
      <c r="S29" s="39"/>
      <c r="T29" s="39"/>
      <c r="U29" s="39"/>
      <c r="V29" s="39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F29" s="39"/>
      <c r="AG29" s="39"/>
      <c r="AH29" s="39"/>
      <c r="AI29" s="39"/>
      <c r="AJ29" s="39"/>
      <c r="AK29" s="240">
        <f>ROUND(AV94, 2)</f>
        <v>0</v>
      </c>
      <c r="AL29" s="241"/>
      <c r="AM29" s="241"/>
      <c r="AN29" s="241"/>
      <c r="AO29" s="241"/>
      <c r="AP29" s="39"/>
      <c r="AQ29" s="39"/>
      <c r="AR29" s="40"/>
      <c r="BE29" s="244"/>
    </row>
    <row r="30" spans="1:71" s="3" customFormat="1" ht="14.45" customHeight="1" x14ac:dyDescent="0.2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80">
        <v>0.15</v>
      </c>
      <c r="M30" s="241"/>
      <c r="N30" s="241"/>
      <c r="O30" s="241"/>
      <c r="P30" s="241"/>
      <c r="Q30" s="39"/>
      <c r="R30" s="39"/>
      <c r="S30" s="39"/>
      <c r="T30" s="39"/>
      <c r="U30" s="39"/>
      <c r="V30" s="39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39"/>
      <c r="AG30" s="39"/>
      <c r="AH30" s="39"/>
      <c r="AI30" s="39"/>
      <c r="AJ30" s="39"/>
      <c r="AK30" s="240">
        <f>ROUND(AW94, 2)</f>
        <v>0</v>
      </c>
      <c r="AL30" s="241"/>
      <c r="AM30" s="241"/>
      <c r="AN30" s="241"/>
      <c r="AO30" s="241"/>
      <c r="AP30" s="39"/>
      <c r="AQ30" s="39"/>
      <c r="AR30" s="40"/>
      <c r="BE30" s="244"/>
    </row>
    <row r="31" spans="1:71" s="3" customFormat="1" ht="14.45" hidden="1" customHeight="1" x14ac:dyDescent="0.2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80">
        <v>0.21</v>
      </c>
      <c r="M31" s="241"/>
      <c r="N31" s="241"/>
      <c r="O31" s="241"/>
      <c r="P31" s="241"/>
      <c r="Q31" s="39"/>
      <c r="R31" s="39"/>
      <c r="S31" s="39"/>
      <c r="T31" s="39"/>
      <c r="U31" s="39"/>
      <c r="V31" s="39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39"/>
      <c r="AG31" s="39"/>
      <c r="AH31" s="39"/>
      <c r="AI31" s="39"/>
      <c r="AJ31" s="39"/>
      <c r="AK31" s="240">
        <v>0</v>
      </c>
      <c r="AL31" s="241"/>
      <c r="AM31" s="241"/>
      <c r="AN31" s="241"/>
      <c r="AO31" s="241"/>
      <c r="AP31" s="39"/>
      <c r="AQ31" s="39"/>
      <c r="AR31" s="40"/>
      <c r="BE31" s="244"/>
    </row>
    <row r="32" spans="1:71" s="3" customFormat="1" ht="14.45" hidden="1" customHeight="1" x14ac:dyDescent="0.2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80">
        <v>0.15</v>
      </c>
      <c r="M32" s="241"/>
      <c r="N32" s="241"/>
      <c r="O32" s="241"/>
      <c r="P32" s="241"/>
      <c r="Q32" s="39"/>
      <c r="R32" s="39"/>
      <c r="S32" s="39"/>
      <c r="T32" s="39"/>
      <c r="U32" s="39"/>
      <c r="V32" s="39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39"/>
      <c r="AG32" s="39"/>
      <c r="AH32" s="39"/>
      <c r="AI32" s="39"/>
      <c r="AJ32" s="39"/>
      <c r="AK32" s="240">
        <v>0</v>
      </c>
      <c r="AL32" s="241"/>
      <c r="AM32" s="241"/>
      <c r="AN32" s="241"/>
      <c r="AO32" s="241"/>
      <c r="AP32" s="39"/>
      <c r="AQ32" s="39"/>
      <c r="AR32" s="40"/>
      <c r="BE32" s="244"/>
    </row>
    <row r="33" spans="1:57" s="3" customFormat="1" ht="14.45" hidden="1" customHeight="1" x14ac:dyDescent="0.2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80">
        <v>0</v>
      </c>
      <c r="M33" s="241"/>
      <c r="N33" s="241"/>
      <c r="O33" s="241"/>
      <c r="P33" s="241"/>
      <c r="Q33" s="39"/>
      <c r="R33" s="39"/>
      <c r="S33" s="39"/>
      <c r="T33" s="39"/>
      <c r="U33" s="39"/>
      <c r="V33" s="39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39"/>
      <c r="AG33" s="39"/>
      <c r="AH33" s="39"/>
      <c r="AI33" s="39"/>
      <c r="AJ33" s="39"/>
      <c r="AK33" s="240">
        <v>0</v>
      </c>
      <c r="AL33" s="241"/>
      <c r="AM33" s="241"/>
      <c r="AN33" s="241"/>
      <c r="AO33" s="241"/>
      <c r="AP33" s="39"/>
      <c r="AQ33" s="39"/>
      <c r="AR33" s="40"/>
      <c r="BE33" s="244"/>
    </row>
    <row r="34" spans="1:57" s="2" customFormat="1" ht="6.95" customHeight="1" x14ac:dyDescent="0.2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3"/>
    </row>
    <row r="35" spans="1:57" s="2" customFormat="1" ht="25.9" customHeight="1" x14ac:dyDescent="0.2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47" t="s">
        <v>48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  <c r="BE35" s="32"/>
    </row>
    <row r="36" spans="1:57" s="2" customFormat="1" ht="6.95" customHeight="1" x14ac:dyDescent="0.2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 x14ac:dyDescent="0.2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 x14ac:dyDescent="0.2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 x14ac:dyDescent="0.2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 x14ac:dyDescent="0.2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 x14ac:dyDescent="0.2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 x14ac:dyDescent="0.2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 x14ac:dyDescent="0.2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 x14ac:dyDescent="0.2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 x14ac:dyDescent="0.2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 x14ac:dyDescent="0.2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 x14ac:dyDescent="0.2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 x14ac:dyDescent="0.2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 x14ac:dyDescent="0.2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 x14ac:dyDescent="0.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 x14ac:dyDescent="0.2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 x14ac:dyDescent="0.2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 x14ac:dyDescent="0.2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 x14ac:dyDescent="0.2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 x14ac:dyDescent="0.2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 x14ac:dyDescent="0.2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 x14ac:dyDescent="0.2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 x14ac:dyDescent="0.2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E60" s="32"/>
    </row>
    <row r="61" spans="1:57" ht="11.25" x14ac:dyDescent="0.2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 x14ac:dyDescent="0.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 x14ac:dyDescent="0.2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 x14ac:dyDescent="0.2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 x14ac:dyDescent="0.2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 x14ac:dyDescent="0.2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 x14ac:dyDescent="0.2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 x14ac:dyDescent="0.2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 x14ac:dyDescent="0.2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 x14ac:dyDescent="0.2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 x14ac:dyDescent="0.2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 x14ac:dyDescent="0.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 x14ac:dyDescent="0.2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 x14ac:dyDescent="0.2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 x14ac:dyDescent="0.2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E75" s="32"/>
    </row>
    <row r="76" spans="1:57" s="2" customFormat="1" ht="11.25" x14ac:dyDescent="0.2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 x14ac:dyDescent="0.2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 x14ac:dyDescent="0.2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 x14ac:dyDescent="0.2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 x14ac:dyDescent="0.2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3RK04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 x14ac:dyDescent="0.2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4" t="str">
        <f>K6</f>
        <v>MŠ Čínská - zastínění venkovními žaluziemi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61"/>
      <c r="AQ85" s="61"/>
      <c r="AR85" s="62"/>
    </row>
    <row r="86" spans="1:90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 x14ac:dyDescent="0.2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Čínská č.p. 1950, č.o. 33, 160 00 Praha 6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56" t="str">
        <f>IF(AN8= "","",AN8)</f>
        <v>7. 12. 2020</v>
      </c>
      <c r="AN87" s="256"/>
      <c r="AO87" s="34"/>
      <c r="AP87" s="34"/>
      <c r="AQ87" s="34"/>
      <c r="AR87" s="37"/>
      <c r="BE87" s="32"/>
    </row>
    <row r="88" spans="1:90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27.95" customHeight="1" x14ac:dyDescent="0.2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Městská část Praha 6, v zast. Sneo a.s.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52" t="str">
        <f>IF(E17="","",E17)</f>
        <v>Sibre s.r.o., Ing. Radek Krýza</v>
      </c>
      <c r="AN89" s="253"/>
      <c r="AO89" s="253"/>
      <c r="AP89" s="253"/>
      <c r="AQ89" s="34"/>
      <c r="AR89" s="37"/>
      <c r="AS89" s="257" t="s">
        <v>56</v>
      </c>
      <c r="AT89" s="258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 x14ac:dyDescent="0.2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52" t="str">
        <f>IF(E20="","",E20)</f>
        <v>Ing. Locihová</v>
      </c>
      <c r="AN90" s="253"/>
      <c r="AO90" s="253"/>
      <c r="AP90" s="253"/>
      <c r="AQ90" s="34"/>
      <c r="AR90" s="37"/>
      <c r="AS90" s="259"/>
      <c r="AT90" s="260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 x14ac:dyDescent="0.2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1"/>
      <c r="AT91" s="262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 x14ac:dyDescent="0.2">
      <c r="A92" s="32"/>
      <c r="B92" s="33"/>
      <c r="C92" s="263" t="s">
        <v>57</v>
      </c>
      <c r="D92" s="264"/>
      <c r="E92" s="264"/>
      <c r="F92" s="264"/>
      <c r="G92" s="264"/>
      <c r="H92" s="71"/>
      <c r="I92" s="265" t="s">
        <v>58</v>
      </c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4"/>
      <c r="AF92" s="264"/>
      <c r="AG92" s="266" t="s">
        <v>59</v>
      </c>
      <c r="AH92" s="264"/>
      <c r="AI92" s="264"/>
      <c r="AJ92" s="264"/>
      <c r="AK92" s="264"/>
      <c r="AL92" s="264"/>
      <c r="AM92" s="264"/>
      <c r="AN92" s="265" t="s">
        <v>60</v>
      </c>
      <c r="AO92" s="264"/>
      <c r="AP92" s="267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32"/>
    </row>
    <row r="93" spans="1:90" s="2" customFormat="1" ht="10.9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 x14ac:dyDescent="0.2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1">
        <f>ROUND(AG95,2)</f>
        <v>0</v>
      </c>
      <c r="AH94" s="271"/>
      <c r="AI94" s="271"/>
      <c r="AJ94" s="271"/>
      <c r="AK94" s="271"/>
      <c r="AL94" s="271"/>
      <c r="AM94" s="271"/>
      <c r="AN94" s="272">
        <f>SUM(AG94,AT94)</f>
        <v>0</v>
      </c>
      <c r="AO94" s="272"/>
      <c r="AP94" s="272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75</v>
      </c>
      <c r="BT94" s="89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0" s="7" customFormat="1" ht="27" customHeight="1" x14ac:dyDescent="0.2">
      <c r="A95" s="90" t="s">
        <v>79</v>
      </c>
      <c r="B95" s="91"/>
      <c r="C95" s="92"/>
      <c r="D95" s="270" t="s">
        <v>14</v>
      </c>
      <c r="E95" s="270"/>
      <c r="F95" s="270"/>
      <c r="G95" s="270"/>
      <c r="H95" s="270"/>
      <c r="I95" s="93"/>
      <c r="J95" s="270" t="s">
        <v>17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68">
        <f>'3RK04 - MŠ Čínská - zastí...'!J28</f>
        <v>0</v>
      </c>
      <c r="AH95" s="269"/>
      <c r="AI95" s="269"/>
      <c r="AJ95" s="269"/>
      <c r="AK95" s="269"/>
      <c r="AL95" s="269"/>
      <c r="AM95" s="269"/>
      <c r="AN95" s="268">
        <f>SUM(AG95,AT95)</f>
        <v>0</v>
      </c>
      <c r="AO95" s="269"/>
      <c r="AP95" s="269"/>
      <c r="AQ95" s="94" t="s">
        <v>80</v>
      </c>
      <c r="AR95" s="95"/>
      <c r="AS95" s="96">
        <v>0</v>
      </c>
      <c r="AT95" s="97">
        <f>ROUND(SUM(AV95:AW95),2)</f>
        <v>0</v>
      </c>
      <c r="AU95" s="98">
        <f>'3RK04 - MŠ Čínská - zastí...'!P124</f>
        <v>0</v>
      </c>
      <c r="AV95" s="97">
        <f>'3RK04 - MŠ Čínská - zastí...'!J31</f>
        <v>0</v>
      </c>
      <c r="AW95" s="97">
        <f>'3RK04 - MŠ Čínská - zastí...'!J32</f>
        <v>0</v>
      </c>
      <c r="AX95" s="97">
        <f>'3RK04 - MŠ Čínská - zastí...'!J33</f>
        <v>0</v>
      </c>
      <c r="AY95" s="97">
        <f>'3RK04 - MŠ Čínská - zastí...'!J34</f>
        <v>0</v>
      </c>
      <c r="AZ95" s="97">
        <f>'3RK04 - MŠ Čínská - zastí...'!F31</f>
        <v>0</v>
      </c>
      <c r="BA95" s="97">
        <f>'3RK04 - MŠ Čínská - zastí...'!F32</f>
        <v>0</v>
      </c>
      <c r="BB95" s="97">
        <f>'3RK04 - MŠ Čínská - zastí...'!F33</f>
        <v>0</v>
      </c>
      <c r="BC95" s="97">
        <f>'3RK04 - MŠ Čínská - zastí...'!F34</f>
        <v>0</v>
      </c>
      <c r="BD95" s="99">
        <f>'3RK04 - MŠ Čínská - zastí...'!F35</f>
        <v>0</v>
      </c>
      <c r="BT95" s="100" t="s">
        <v>81</v>
      </c>
      <c r="BU95" s="100" t="s">
        <v>82</v>
      </c>
      <c r="BV95" s="100" t="s">
        <v>77</v>
      </c>
      <c r="BW95" s="100" t="s">
        <v>5</v>
      </c>
      <c r="BX95" s="100" t="s">
        <v>78</v>
      </c>
      <c r="CL95" s="100" t="s">
        <v>1</v>
      </c>
    </row>
    <row r="96" spans="1:90" s="2" customFormat="1" ht="30" customHeight="1" x14ac:dyDescent="0.2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cbe+Sl0C7vCzVtRgS5lPMC4Nc8HZNKvCZ+aDqOyjnwRI0G4naQ3/VKjQWpb/lkUeSeBW2/ewtNW2iHCcS5Y93g==" saltValue="Tb/l7HaARBLKS/iPrJhJhD6IiGigxwctrR+WggUmmh5xtjMydgHITL5HnZwCzXQfx9lEsX9+lti29iO7MwZYbg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3RK04 - MŠ Čínská - zast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5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8"/>
      <c r="AT3" s="15" t="s">
        <v>83</v>
      </c>
    </row>
    <row r="4" spans="1:46" s="1" customFormat="1" ht="24.95" customHeight="1" x14ac:dyDescent="0.2">
      <c r="B4" s="18"/>
      <c r="D4" s="105" t="s">
        <v>84</v>
      </c>
      <c r="I4" s="101"/>
      <c r="L4" s="18"/>
      <c r="M4" s="106" t="s">
        <v>10</v>
      </c>
      <c r="AT4" s="15" t="s">
        <v>4</v>
      </c>
    </row>
    <row r="5" spans="1:46" s="1" customFormat="1" ht="6.95" customHeight="1" x14ac:dyDescent="0.2">
      <c r="B5" s="18"/>
      <c r="I5" s="101"/>
      <c r="L5" s="18"/>
    </row>
    <row r="6" spans="1:46" s="2" customFormat="1" ht="12" customHeight="1" x14ac:dyDescent="0.2">
      <c r="A6" s="32"/>
      <c r="B6" s="37"/>
      <c r="C6" s="32"/>
      <c r="D6" s="107" t="s">
        <v>16</v>
      </c>
      <c r="E6" s="32"/>
      <c r="F6" s="32"/>
      <c r="G6" s="32"/>
      <c r="H6" s="32"/>
      <c r="I6" s="108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 x14ac:dyDescent="0.2">
      <c r="A7" s="32"/>
      <c r="B7" s="37"/>
      <c r="C7" s="32"/>
      <c r="D7" s="32"/>
      <c r="E7" s="281" t="s">
        <v>17</v>
      </c>
      <c r="F7" s="282"/>
      <c r="G7" s="282"/>
      <c r="H7" s="282"/>
      <c r="I7" s="108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 x14ac:dyDescent="0.2">
      <c r="A8" s="32"/>
      <c r="B8" s="37"/>
      <c r="C8" s="32"/>
      <c r="D8" s="32"/>
      <c r="E8" s="32"/>
      <c r="F8" s="32"/>
      <c r="G8" s="32"/>
      <c r="H8" s="32"/>
      <c r="I8" s="10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 x14ac:dyDescent="0.2">
      <c r="A9" s="32"/>
      <c r="B9" s="37"/>
      <c r="C9" s="32"/>
      <c r="D9" s="107" t="s">
        <v>18</v>
      </c>
      <c r="E9" s="32"/>
      <c r="F9" s="109" t="s">
        <v>1</v>
      </c>
      <c r="G9" s="32"/>
      <c r="H9" s="32"/>
      <c r="I9" s="110" t="s">
        <v>19</v>
      </c>
      <c r="J9" s="109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7"/>
      <c r="C10" s="32"/>
      <c r="D10" s="107" t="s">
        <v>20</v>
      </c>
      <c r="E10" s="32"/>
      <c r="F10" s="109" t="s">
        <v>21</v>
      </c>
      <c r="G10" s="32"/>
      <c r="H10" s="32"/>
      <c r="I10" s="110" t="s">
        <v>22</v>
      </c>
      <c r="J10" s="111" t="str">
        <f>'Rekapitulace stavby'!AN8</f>
        <v>7. 12. 2020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 x14ac:dyDescent="0.2">
      <c r="A11" s="32"/>
      <c r="B11" s="37"/>
      <c r="C11" s="32"/>
      <c r="D11" s="32"/>
      <c r="E11" s="32"/>
      <c r="F11" s="32"/>
      <c r="G11" s="32"/>
      <c r="H11" s="32"/>
      <c r="I11" s="10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07" t="s">
        <v>24</v>
      </c>
      <c r="E12" s="32"/>
      <c r="F12" s="32"/>
      <c r="G12" s="32"/>
      <c r="H12" s="32"/>
      <c r="I12" s="110" t="s">
        <v>25</v>
      </c>
      <c r="J12" s="109" t="s">
        <v>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 x14ac:dyDescent="0.2">
      <c r="A13" s="32"/>
      <c r="B13" s="37"/>
      <c r="C13" s="32"/>
      <c r="D13" s="32"/>
      <c r="E13" s="109" t="s">
        <v>26</v>
      </c>
      <c r="F13" s="32"/>
      <c r="G13" s="32"/>
      <c r="H13" s="32"/>
      <c r="I13" s="110" t="s">
        <v>27</v>
      </c>
      <c r="J13" s="109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 x14ac:dyDescent="0.2">
      <c r="A14" s="32"/>
      <c r="B14" s="37"/>
      <c r="C14" s="32"/>
      <c r="D14" s="32"/>
      <c r="E14" s="32"/>
      <c r="F14" s="32"/>
      <c r="G14" s="32"/>
      <c r="H14" s="32"/>
      <c r="I14" s="108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 x14ac:dyDescent="0.2">
      <c r="A15" s="32"/>
      <c r="B15" s="37"/>
      <c r="C15" s="32"/>
      <c r="D15" s="107" t="s">
        <v>28</v>
      </c>
      <c r="E15" s="32"/>
      <c r="F15" s="32"/>
      <c r="G15" s="32"/>
      <c r="H15" s="32"/>
      <c r="I15" s="110" t="s">
        <v>25</v>
      </c>
      <c r="J15" s="28" t="str">
        <f>'Rekapitulace stavby'!AN13</f>
        <v>Vyplň údaj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 x14ac:dyDescent="0.2">
      <c r="A16" s="32"/>
      <c r="B16" s="37"/>
      <c r="C16" s="32"/>
      <c r="D16" s="32"/>
      <c r="E16" s="283" t="str">
        <f>'Rekapitulace stavby'!E14</f>
        <v>Vyplň údaj</v>
      </c>
      <c r="F16" s="284"/>
      <c r="G16" s="284"/>
      <c r="H16" s="284"/>
      <c r="I16" s="110" t="s">
        <v>27</v>
      </c>
      <c r="J16" s="28" t="str">
        <f>'Rekapitulace stavby'!AN14</f>
        <v>Vyplň údaj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 x14ac:dyDescent="0.2">
      <c r="A17" s="32"/>
      <c r="B17" s="37"/>
      <c r="C17" s="32"/>
      <c r="D17" s="32"/>
      <c r="E17" s="32"/>
      <c r="F17" s="32"/>
      <c r="G17" s="32"/>
      <c r="H17" s="32"/>
      <c r="I17" s="108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 x14ac:dyDescent="0.2">
      <c r="A18" s="32"/>
      <c r="B18" s="37"/>
      <c r="C18" s="32"/>
      <c r="D18" s="107" t="s">
        <v>30</v>
      </c>
      <c r="E18" s="32"/>
      <c r="F18" s="32"/>
      <c r="G18" s="32"/>
      <c r="H18" s="32"/>
      <c r="I18" s="110" t="s">
        <v>25</v>
      </c>
      <c r="J18" s="109" t="s">
        <v>1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 x14ac:dyDescent="0.2">
      <c r="A19" s="32"/>
      <c r="B19" s="37"/>
      <c r="C19" s="32"/>
      <c r="D19" s="32"/>
      <c r="E19" s="109" t="s">
        <v>31</v>
      </c>
      <c r="F19" s="32"/>
      <c r="G19" s="32"/>
      <c r="H19" s="32"/>
      <c r="I19" s="110" t="s">
        <v>27</v>
      </c>
      <c r="J19" s="109" t="s">
        <v>1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 x14ac:dyDescent="0.2">
      <c r="A20" s="32"/>
      <c r="B20" s="37"/>
      <c r="C20" s="32"/>
      <c r="D20" s="32"/>
      <c r="E20" s="32"/>
      <c r="F20" s="32"/>
      <c r="G20" s="32"/>
      <c r="H20" s="32"/>
      <c r="I20" s="108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 x14ac:dyDescent="0.2">
      <c r="A21" s="32"/>
      <c r="B21" s="37"/>
      <c r="C21" s="32"/>
      <c r="D21" s="107" t="s">
        <v>33</v>
      </c>
      <c r="E21" s="32"/>
      <c r="F21" s="32"/>
      <c r="G21" s="32"/>
      <c r="H21" s="32"/>
      <c r="I21" s="110" t="s">
        <v>25</v>
      </c>
      <c r="J21" s="109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 x14ac:dyDescent="0.2">
      <c r="A22" s="32"/>
      <c r="B22" s="37"/>
      <c r="C22" s="32"/>
      <c r="D22" s="32"/>
      <c r="E22" s="109" t="s">
        <v>34</v>
      </c>
      <c r="F22" s="32"/>
      <c r="G22" s="32"/>
      <c r="H22" s="32"/>
      <c r="I22" s="110" t="s">
        <v>27</v>
      </c>
      <c r="J22" s="109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 x14ac:dyDescent="0.2">
      <c r="A23" s="32"/>
      <c r="B23" s="37"/>
      <c r="C23" s="32"/>
      <c r="D23" s="32"/>
      <c r="E23" s="32"/>
      <c r="F23" s="32"/>
      <c r="G23" s="32"/>
      <c r="H23" s="32"/>
      <c r="I23" s="108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 x14ac:dyDescent="0.2">
      <c r="A24" s="32"/>
      <c r="B24" s="37"/>
      <c r="C24" s="32"/>
      <c r="D24" s="107" t="s">
        <v>35</v>
      </c>
      <c r="E24" s="32"/>
      <c r="F24" s="32"/>
      <c r="G24" s="32"/>
      <c r="H24" s="32"/>
      <c r="I24" s="10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 x14ac:dyDescent="0.2">
      <c r="A25" s="112"/>
      <c r="B25" s="113"/>
      <c r="C25" s="112"/>
      <c r="D25" s="112"/>
      <c r="E25" s="285" t="s">
        <v>1</v>
      </c>
      <c r="F25" s="285"/>
      <c r="G25" s="285"/>
      <c r="H25" s="285"/>
      <c r="I25" s="114"/>
      <c r="J25" s="112"/>
      <c r="K25" s="112"/>
      <c r="L25" s="115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 x14ac:dyDescent="0.2">
      <c r="A26" s="32"/>
      <c r="B26" s="37"/>
      <c r="C26" s="32"/>
      <c r="D26" s="32"/>
      <c r="E26" s="32"/>
      <c r="F26" s="32"/>
      <c r="G26" s="32"/>
      <c r="H26" s="32"/>
      <c r="I26" s="10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7"/>
      <c r="C27" s="32"/>
      <c r="D27" s="116"/>
      <c r="E27" s="116"/>
      <c r="F27" s="116"/>
      <c r="G27" s="116"/>
      <c r="H27" s="116"/>
      <c r="I27" s="117"/>
      <c r="J27" s="116"/>
      <c r="K27" s="116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 x14ac:dyDescent="0.2">
      <c r="A28" s="32"/>
      <c r="B28" s="37"/>
      <c r="C28" s="32"/>
      <c r="D28" s="118" t="s">
        <v>36</v>
      </c>
      <c r="E28" s="32"/>
      <c r="F28" s="32"/>
      <c r="G28" s="32"/>
      <c r="H28" s="32"/>
      <c r="I28" s="108"/>
      <c r="J28" s="119">
        <f>ROUND(J124,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7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 x14ac:dyDescent="0.2">
      <c r="A30" s="32"/>
      <c r="B30" s="37"/>
      <c r="C30" s="32"/>
      <c r="D30" s="32"/>
      <c r="E30" s="32"/>
      <c r="F30" s="120" t="s">
        <v>38</v>
      </c>
      <c r="G30" s="32"/>
      <c r="H30" s="32"/>
      <c r="I30" s="121" t="s">
        <v>37</v>
      </c>
      <c r="J30" s="120" t="s">
        <v>39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 x14ac:dyDescent="0.2">
      <c r="A31" s="32"/>
      <c r="B31" s="37"/>
      <c r="C31" s="32"/>
      <c r="D31" s="122" t="s">
        <v>40</v>
      </c>
      <c r="E31" s="107" t="s">
        <v>41</v>
      </c>
      <c r="F31" s="123">
        <f>ROUND((SUM(BE124:BE186)),  2)</f>
        <v>0</v>
      </c>
      <c r="G31" s="32"/>
      <c r="H31" s="32"/>
      <c r="I31" s="124">
        <v>0.21</v>
      </c>
      <c r="J31" s="123">
        <f>ROUND(((SUM(BE124:BE186))*I31),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107" t="s">
        <v>42</v>
      </c>
      <c r="F32" s="123">
        <f>ROUND((SUM(BF124:BF186)),  2)</f>
        <v>0</v>
      </c>
      <c r="G32" s="32"/>
      <c r="H32" s="32"/>
      <c r="I32" s="124">
        <v>0.15</v>
      </c>
      <c r="J32" s="123">
        <f>ROUND(((SUM(BF124:BF186))*I32),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 x14ac:dyDescent="0.2">
      <c r="A33" s="32"/>
      <c r="B33" s="37"/>
      <c r="C33" s="32"/>
      <c r="D33" s="32"/>
      <c r="E33" s="107" t="s">
        <v>43</v>
      </c>
      <c r="F33" s="123">
        <f>ROUND((SUM(BG124:BG186)),  2)</f>
        <v>0</v>
      </c>
      <c r="G33" s="32"/>
      <c r="H33" s="32"/>
      <c r="I33" s="124">
        <v>0.21</v>
      </c>
      <c r="J33" s="123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7"/>
      <c r="C34" s="32"/>
      <c r="D34" s="32"/>
      <c r="E34" s="107" t="s">
        <v>44</v>
      </c>
      <c r="F34" s="123">
        <f>ROUND((SUM(BH124:BH186)),  2)</f>
        <v>0</v>
      </c>
      <c r="G34" s="32"/>
      <c r="H34" s="32"/>
      <c r="I34" s="124">
        <v>0.15</v>
      </c>
      <c r="J34" s="123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07" t="s">
        <v>45</v>
      </c>
      <c r="F35" s="123">
        <f>ROUND((SUM(BI124:BI186)),  2)</f>
        <v>0</v>
      </c>
      <c r="G35" s="32"/>
      <c r="H35" s="32"/>
      <c r="I35" s="124">
        <v>0</v>
      </c>
      <c r="J35" s="123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 x14ac:dyDescent="0.2">
      <c r="A36" s="32"/>
      <c r="B36" s="37"/>
      <c r="C36" s="32"/>
      <c r="D36" s="32"/>
      <c r="E36" s="32"/>
      <c r="F36" s="32"/>
      <c r="G36" s="32"/>
      <c r="H36" s="32"/>
      <c r="I36" s="108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 x14ac:dyDescent="0.2">
      <c r="A37" s="32"/>
      <c r="B37" s="37"/>
      <c r="C37" s="125"/>
      <c r="D37" s="126" t="s">
        <v>46</v>
      </c>
      <c r="E37" s="127"/>
      <c r="F37" s="127"/>
      <c r="G37" s="128" t="s">
        <v>47</v>
      </c>
      <c r="H37" s="129" t="s">
        <v>48</v>
      </c>
      <c r="I37" s="130"/>
      <c r="J37" s="131">
        <f>SUM(J28:J35)</f>
        <v>0</v>
      </c>
      <c r="K37" s="1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 x14ac:dyDescent="0.2">
      <c r="A38" s="32"/>
      <c r="B38" s="37"/>
      <c r="C38" s="32"/>
      <c r="D38" s="32"/>
      <c r="E38" s="32"/>
      <c r="F38" s="32"/>
      <c r="G38" s="32"/>
      <c r="H38" s="32"/>
      <c r="I38" s="10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 x14ac:dyDescent="0.2">
      <c r="B39" s="18"/>
      <c r="I39" s="101"/>
      <c r="L39" s="18"/>
    </row>
    <row r="40" spans="1:31" s="1" customFormat="1" ht="14.45" customHeight="1" x14ac:dyDescent="0.2">
      <c r="B40" s="18"/>
      <c r="I40" s="101"/>
      <c r="L40" s="18"/>
    </row>
    <row r="41" spans="1:31" s="1" customFormat="1" ht="14.45" customHeight="1" x14ac:dyDescent="0.2">
      <c r="B41" s="18"/>
      <c r="I41" s="101"/>
      <c r="L41" s="18"/>
    </row>
    <row r="42" spans="1:31" s="1" customFormat="1" ht="14.45" customHeight="1" x14ac:dyDescent="0.2">
      <c r="B42" s="18"/>
      <c r="I42" s="101"/>
      <c r="L42" s="18"/>
    </row>
    <row r="43" spans="1:31" s="1" customFormat="1" ht="14.45" customHeight="1" x14ac:dyDescent="0.2">
      <c r="B43" s="18"/>
      <c r="I43" s="101"/>
      <c r="L43" s="18"/>
    </row>
    <row r="44" spans="1:31" s="1" customFormat="1" ht="14.45" customHeight="1" x14ac:dyDescent="0.2">
      <c r="B44" s="18"/>
      <c r="I44" s="101"/>
      <c r="L44" s="18"/>
    </row>
    <row r="45" spans="1:31" s="1" customFormat="1" ht="14.45" customHeight="1" x14ac:dyDescent="0.2">
      <c r="B45" s="18"/>
      <c r="I45" s="101"/>
      <c r="L45" s="18"/>
    </row>
    <row r="46" spans="1:31" s="1" customFormat="1" ht="14.45" customHeight="1" x14ac:dyDescent="0.2">
      <c r="B46" s="18"/>
      <c r="I46" s="101"/>
      <c r="L46" s="18"/>
    </row>
    <row r="47" spans="1:31" s="1" customFormat="1" ht="14.45" customHeight="1" x14ac:dyDescent="0.2">
      <c r="B47" s="18"/>
      <c r="I47" s="101"/>
      <c r="L47" s="18"/>
    </row>
    <row r="48" spans="1:31" s="1" customFormat="1" ht="14.45" customHeight="1" x14ac:dyDescent="0.2">
      <c r="B48" s="18"/>
      <c r="I48" s="101"/>
      <c r="L48" s="18"/>
    </row>
    <row r="49" spans="1:31" s="1" customFormat="1" ht="14.45" customHeight="1" x14ac:dyDescent="0.2">
      <c r="B49" s="18"/>
      <c r="I49" s="101"/>
      <c r="L49" s="18"/>
    </row>
    <row r="50" spans="1:31" s="2" customFormat="1" ht="14.45" customHeight="1" x14ac:dyDescent="0.2">
      <c r="B50" s="49"/>
      <c r="D50" s="133" t="s">
        <v>49</v>
      </c>
      <c r="E50" s="134"/>
      <c r="F50" s="134"/>
      <c r="G50" s="133" t="s">
        <v>50</v>
      </c>
      <c r="H50" s="134"/>
      <c r="I50" s="135"/>
      <c r="J50" s="134"/>
      <c r="K50" s="134"/>
      <c r="L50" s="49"/>
    </row>
    <row r="51" spans="1:31" ht="11.25" x14ac:dyDescent="0.2">
      <c r="B51" s="18"/>
      <c r="L51" s="18"/>
    </row>
    <row r="52" spans="1:31" ht="11.25" x14ac:dyDescent="0.2">
      <c r="B52" s="18"/>
      <c r="L52" s="18"/>
    </row>
    <row r="53" spans="1:31" ht="11.25" x14ac:dyDescent="0.2">
      <c r="B53" s="18"/>
      <c r="L53" s="18"/>
    </row>
    <row r="54" spans="1:31" ht="11.25" x14ac:dyDescent="0.2">
      <c r="B54" s="18"/>
      <c r="L54" s="18"/>
    </row>
    <row r="55" spans="1:31" ht="11.25" x14ac:dyDescent="0.2">
      <c r="B55" s="18"/>
      <c r="L55" s="18"/>
    </row>
    <row r="56" spans="1:31" ht="11.25" x14ac:dyDescent="0.2">
      <c r="B56" s="18"/>
      <c r="L56" s="18"/>
    </row>
    <row r="57" spans="1:31" ht="11.25" x14ac:dyDescent="0.2">
      <c r="B57" s="18"/>
      <c r="L57" s="18"/>
    </row>
    <row r="58" spans="1:31" ht="11.25" x14ac:dyDescent="0.2">
      <c r="B58" s="18"/>
      <c r="L58" s="18"/>
    </row>
    <row r="59" spans="1:31" ht="11.25" x14ac:dyDescent="0.2">
      <c r="B59" s="18"/>
      <c r="L59" s="18"/>
    </row>
    <row r="60" spans="1:31" ht="11.25" x14ac:dyDescent="0.2">
      <c r="B60" s="18"/>
      <c r="L60" s="18"/>
    </row>
    <row r="61" spans="1:31" s="2" customFormat="1" ht="12.75" x14ac:dyDescent="0.2">
      <c r="A61" s="32"/>
      <c r="B61" s="37"/>
      <c r="C61" s="32"/>
      <c r="D61" s="136" t="s">
        <v>51</v>
      </c>
      <c r="E61" s="137"/>
      <c r="F61" s="138" t="s">
        <v>52</v>
      </c>
      <c r="G61" s="136" t="s">
        <v>51</v>
      </c>
      <c r="H61" s="137"/>
      <c r="I61" s="139"/>
      <c r="J61" s="140" t="s">
        <v>52</v>
      </c>
      <c r="K61" s="137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18"/>
      <c r="L62" s="18"/>
    </row>
    <row r="63" spans="1:31" ht="11.25" x14ac:dyDescent="0.2">
      <c r="B63" s="18"/>
      <c r="L63" s="18"/>
    </row>
    <row r="64" spans="1:31" ht="11.25" x14ac:dyDescent="0.2">
      <c r="B64" s="18"/>
      <c r="L64" s="18"/>
    </row>
    <row r="65" spans="1:31" s="2" customFormat="1" ht="12.75" x14ac:dyDescent="0.2">
      <c r="A65" s="32"/>
      <c r="B65" s="37"/>
      <c r="C65" s="32"/>
      <c r="D65" s="133" t="s">
        <v>53</v>
      </c>
      <c r="E65" s="141"/>
      <c r="F65" s="141"/>
      <c r="G65" s="133" t="s">
        <v>54</v>
      </c>
      <c r="H65" s="141"/>
      <c r="I65" s="142"/>
      <c r="J65" s="141"/>
      <c r="K65" s="14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18"/>
      <c r="L66" s="18"/>
    </row>
    <row r="67" spans="1:31" ht="11.25" x14ac:dyDescent="0.2">
      <c r="B67" s="18"/>
      <c r="L67" s="18"/>
    </row>
    <row r="68" spans="1:31" ht="11.25" x14ac:dyDescent="0.2">
      <c r="B68" s="18"/>
      <c r="L68" s="18"/>
    </row>
    <row r="69" spans="1:31" ht="11.25" x14ac:dyDescent="0.2">
      <c r="B69" s="18"/>
      <c r="L69" s="18"/>
    </row>
    <row r="70" spans="1:31" ht="11.25" x14ac:dyDescent="0.2">
      <c r="B70" s="18"/>
      <c r="L70" s="18"/>
    </row>
    <row r="71" spans="1:31" ht="11.25" x14ac:dyDescent="0.2">
      <c r="B71" s="18"/>
      <c r="L71" s="18"/>
    </row>
    <row r="72" spans="1:31" ht="11.25" x14ac:dyDescent="0.2">
      <c r="B72" s="18"/>
      <c r="L72" s="18"/>
    </row>
    <row r="73" spans="1:31" ht="11.25" x14ac:dyDescent="0.2">
      <c r="B73" s="18"/>
      <c r="L73" s="18"/>
    </row>
    <row r="74" spans="1:31" ht="11.25" x14ac:dyDescent="0.2">
      <c r="B74" s="18"/>
      <c r="L74" s="18"/>
    </row>
    <row r="75" spans="1:31" ht="11.25" x14ac:dyDescent="0.2">
      <c r="B75" s="18"/>
      <c r="L75" s="18"/>
    </row>
    <row r="76" spans="1:31" s="2" customFormat="1" ht="12.75" x14ac:dyDescent="0.2">
      <c r="A76" s="32"/>
      <c r="B76" s="37"/>
      <c r="C76" s="32"/>
      <c r="D76" s="136" t="s">
        <v>51</v>
      </c>
      <c r="E76" s="137"/>
      <c r="F76" s="138" t="s">
        <v>52</v>
      </c>
      <c r="G76" s="136" t="s">
        <v>51</v>
      </c>
      <c r="H76" s="137"/>
      <c r="I76" s="139"/>
      <c r="J76" s="140" t="s">
        <v>52</v>
      </c>
      <c r="K76" s="137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85</v>
      </c>
      <c r="D82" s="34"/>
      <c r="E82" s="34"/>
      <c r="F82" s="34"/>
      <c r="G82" s="34"/>
      <c r="H82" s="34"/>
      <c r="I82" s="10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10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10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54" t="str">
        <f>E7</f>
        <v>MŠ Čínská - zastínění venkovními žaluziemi</v>
      </c>
      <c r="F85" s="286"/>
      <c r="G85" s="286"/>
      <c r="H85" s="286"/>
      <c r="I85" s="10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10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 x14ac:dyDescent="0.2">
      <c r="A87" s="32"/>
      <c r="B87" s="33"/>
      <c r="C87" s="27" t="s">
        <v>20</v>
      </c>
      <c r="D87" s="34"/>
      <c r="E87" s="34"/>
      <c r="F87" s="25" t="str">
        <f>F10</f>
        <v>Čínská č.p. 1950, č.o. 33, 160 00 Praha 6</v>
      </c>
      <c r="G87" s="34"/>
      <c r="H87" s="34"/>
      <c r="I87" s="110" t="s">
        <v>22</v>
      </c>
      <c r="J87" s="64" t="str">
        <f>IF(J10="","",J10)</f>
        <v>7. 12. 2020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10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7.95" customHeight="1" x14ac:dyDescent="0.2">
      <c r="A89" s="32"/>
      <c r="B89" s="33"/>
      <c r="C89" s="27" t="s">
        <v>24</v>
      </c>
      <c r="D89" s="34"/>
      <c r="E89" s="34"/>
      <c r="F89" s="25" t="str">
        <f>E13</f>
        <v>Městská část Praha 6, v zast. Sneo a.s.</v>
      </c>
      <c r="G89" s="34"/>
      <c r="H89" s="34"/>
      <c r="I89" s="110" t="s">
        <v>30</v>
      </c>
      <c r="J89" s="30" t="str">
        <f>E19</f>
        <v>Sibre s.r.o., Ing. Radek Krýza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 x14ac:dyDescent="0.2">
      <c r="A90" s="32"/>
      <c r="B90" s="33"/>
      <c r="C90" s="27" t="s">
        <v>28</v>
      </c>
      <c r="D90" s="34"/>
      <c r="E90" s="34"/>
      <c r="F90" s="25" t="str">
        <f>IF(E16="","",E16)</f>
        <v>Vyplň údaj</v>
      </c>
      <c r="G90" s="34"/>
      <c r="H90" s="34"/>
      <c r="I90" s="110" t="s">
        <v>33</v>
      </c>
      <c r="J90" s="30" t="str">
        <f>E22</f>
        <v>Ing. Locihová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 x14ac:dyDescent="0.2">
      <c r="A91" s="32"/>
      <c r="B91" s="33"/>
      <c r="C91" s="34"/>
      <c r="D91" s="34"/>
      <c r="E91" s="34"/>
      <c r="F91" s="34"/>
      <c r="G91" s="34"/>
      <c r="H91" s="34"/>
      <c r="I91" s="108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 x14ac:dyDescent="0.2">
      <c r="A92" s="32"/>
      <c r="B92" s="33"/>
      <c r="C92" s="149" t="s">
        <v>86</v>
      </c>
      <c r="D92" s="150"/>
      <c r="E92" s="150"/>
      <c r="F92" s="150"/>
      <c r="G92" s="150"/>
      <c r="H92" s="150"/>
      <c r="I92" s="151"/>
      <c r="J92" s="152" t="s">
        <v>87</v>
      </c>
      <c r="K92" s="150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10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 x14ac:dyDescent="0.2">
      <c r="A94" s="32"/>
      <c r="B94" s="33"/>
      <c r="C94" s="153" t="s">
        <v>88</v>
      </c>
      <c r="D94" s="34"/>
      <c r="E94" s="34"/>
      <c r="F94" s="34"/>
      <c r="G94" s="34"/>
      <c r="H94" s="34"/>
      <c r="I94" s="108"/>
      <c r="J94" s="82">
        <f>J124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89</v>
      </c>
    </row>
    <row r="95" spans="1:47" s="9" customFormat="1" ht="24.95" customHeight="1" x14ac:dyDescent="0.2">
      <c r="B95" s="154"/>
      <c r="C95" s="155"/>
      <c r="D95" s="156" t="s">
        <v>90</v>
      </c>
      <c r="E95" s="157"/>
      <c r="F95" s="157"/>
      <c r="G95" s="157"/>
      <c r="H95" s="157"/>
      <c r="I95" s="158"/>
      <c r="J95" s="159">
        <f>J125</f>
        <v>0</v>
      </c>
      <c r="K95" s="155"/>
      <c r="L95" s="160"/>
    </row>
    <row r="96" spans="1:47" s="10" customFormat="1" ht="19.899999999999999" customHeight="1" x14ac:dyDescent="0.2">
      <c r="B96" s="161"/>
      <c r="C96" s="162"/>
      <c r="D96" s="163" t="s">
        <v>91</v>
      </c>
      <c r="E96" s="164"/>
      <c r="F96" s="164"/>
      <c r="G96" s="164"/>
      <c r="H96" s="164"/>
      <c r="I96" s="165"/>
      <c r="J96" s="166">
        <f>J127</f>
        <v>0</v>
      </c>
      <c r="K96" s="162"/>
      <c r="L96" s="167"/>
    </row>
    <row r="97" spans="1:31" s="10" customFormat="1" ht="19.899999999999999" customHeight="1" x14ac:dyDescent="0.2">
      <c r="B97" s="161"/>
      <c r="C97" s="162"/>
      <c r="D97" s="163" t="s">
        <v>92</v>
      </c>
      <c r="E97" s="164"/>
      <c r="F97" s="164"/>
      <c r="G97" s="164"/>
      <c r="H97" s="164"/>
      <c r="I97" s="165"/>
      <c r="J97" s="166">
        <f>J130</f>
        <v>0</v>
      </c>
      <c r="K97" s="162"/>
      <c r="L97" s="167"/>
    </row>
    <row r="98" spans="1:31" s="10" customFormat="1" ht="19.899999999999999" customHeight="1" x14ac:dyDescent="0.2">
      <c r="B98" s="161"/>
      <c r="C98" s="162"/>
      <c r="D98" s="163" t="s">
        <v>93</v>
      </c>
      <c r="E98" s="164"/>
      <c r="F98" s="164"/>
      <c r="G98" s="164"/>
      <c r="H98" s="164"/>
      <c r="I98" s="165"/>
      <c r="J98" s="166">
        <f>J139</f>
        <v>0</v>
      </c>
      <c r="K98" s="162"/>
      <c r="L98" s="167"/>
    </row>
    <row r="99" spans="1:31" s="9" customFormat="1" ht="24.95" customHeight="1" x14ac:dyDescent="0.2">
      <c r="B99" s="154"/>
      <c r="C99" s="155"/>
      <c r="D99" s="156" t="s">
        <v>94</v>
      </c>
      <c r="E99" s="157"/>
      <c r="F99" s="157"/>
      <c r="G99" s="157"/>
      <c r="H99" s="157"/>
      <c r="I99" s="158"/>
      <c r="J99" s="159">
        <f>J141</f>
        <v>0</v>
      </c>
      <c r="K99" s="155"/>
      <c r="L99" s="160"/>
    </row>
    <row r="100" spans="1:31" s="10" customFormat="1" ht="19.899999999999999" customHeight="1" x14ac:dyDescent="0.2">
      <c r="B100" s="161"/>
      <c r="C100" s="162"/>
      <c r="D100" s="163" t="s">
        <v>95</v>
      </c>
      <c r="E100" s="164"/>
      <c r="F100" s="164"/>
      <c r="G100" s="164"/>
      <c r="H100" s="164"/>
      <c r="I100" s="165"/>
      <c r="J100" s="166">
        <f>J142</f>
        <v>0</v>
      </c>
      <c r="K100" s="162"/>
      <c r="L100" s="167"/>
    </row>
    <row r="101" spans="1:31" s="10" customFormat="1" ht="19.899999999999999" customHeight="1" x14ac:dyDescent="0.2">
      <c r="B101" s="161"/>
      <c r="C101" s="162"/>
      <c r="D101" s="163" t="s">
        <v>96</v>
      </c>
      <c r="E101" s="164"/>
      <c r="F101" s="164"/>
      <c r="G101" s="164"/>
      <c r="H101" s="164"/>
      <c r="I101" s="165"/>
      <c r="J101" s="166">
        <f>J159</f>
        <v>0</v>
      </c>
      <c r="K101" s="162"/>
      <c r="L101" s="167"/>
    </row>
    <row r="102" spans="1:31" s="10" customFormat="1" ht="19.899999999999999" customHeight="1" x14ac:dyDescent="0.2">
      <c r="B102" s="161"/>
      <c r="C102" s="162"/>
      <c r="D102" s="163" t="s">
        <v>97</v>
      </c>
      <c r="E102" s="164"/>
      <c r="F102" s="164"/>
      <c r="G102" s="164"/>
      <c r="H102" s="164"/>
      <c r="I102" s="165"/>
      <c r="J102" s="166">
        <f>J164</f>
        <v>0</v>
      </c>
      <c r="K102" s="162"/>
      <c r="L102" s="167"/>
    </row>
    <row r="103" spans="1:31" s="9" customFormat="1" ht="24.95" customHeight="1" x14ac:dyDescent="0.2">
      <c r="B103" s="154"/>
      <c r="C103" s="155"/>
      <c r="D103" s="156" t="s">
        <v>98</v>
      </c>
      <c r="E103" s="157"/>
      <c r="F103" s="157"/>
      <c r="G103" s="157"/>
      <c r="H103" s="157"/>
      <c r="I103" s="158"/>
      <c r="J103" s="159">
        <f>J180</f>
        <v>0</v>
      </c>
      <c r="K103" s="155"/>
      <c r="L103" s="160"/>
    </row>
    <row r="104" spans="1:31" s="10" customFormat="1" ht="19.899999999999999" customHeight="1" x14ac:dyDescent="0.2">
      <c r="B104" s="161"/>
      <c r="C104" s="162"/>
      <c r="D104" s="163" t="s">
        <v>99</v>
      </c>
      <c r="E104" s="164"/>
      <c r="F104" s="164"/>
      <c r="G104" s="164"/>
      <c r="H104" s="164"/>
      <c r="I104" s="165"/>
      <c r="J104" s="166">
        <f>J181</f>
        <v>0</v>
      </c>
      <c r="K104" s="162"/>
      <c r="L104" s="167"/>
    </row>
    <row r="105" spans="1:31" s="10" customFormat="1" ht="19.899999999999999" customHeight="1" x14ac:dyDescent="0.2">
      <c r="B105" s="161"/>
      <c r="C105" s="162"/>
      <c r="D105" s="163" t="s">
        <v>100</v>
      </c>
      <c r="E105" s="164"/>
      <c r="F105" s="164"/>
      <c r="G105" s="164"/>
      <c r="H105" s="164"/>
      <c r="I105" s="165"/>
      <c r="J105" s="166">
        <f>J183</f>
        <v>0</v>
      </c>
      <c r="K105" s="162"/>
      <c r="L105" s="167"/>
    </row>
    <row r="106" spans="1:31" s="10" customFormat="1" ht="19.899999999999999" customHeight="1" x14ac:dyDescent="0.2">
      <c r="B106" s="161"/>
      <c r="C106" s="162"/>
      <c r="D106" s="163" t="s">
        <v>101</v>
      </c>
      <c r="E106" s="164"/>
      <c r="F106" s="164"/>
      <c r="G106" s="164"/>
      <c r="H106" s="164"/>
      <c r="I106" s="165"/>
      <c r="J106" s="166">
        <f>J185</f>
        <v>0</v>
      </c>
      <c r="K106" s="162"/>
      <c r="L106" s="167"/>
    </row>
    <row r="107" spans="1:31" s="2" customFormat="1" ht="21.75" customHeight="1" x14ac:dyDescent="0.2">
      <c r="A107" s="32"/>
      <c r="B107" s="33"/>
      <c r="C107" s="34"/>
      <c r="D107" s="34"/>
      <c r="E107" s="34"/>
      <c r="F107" s="34"/>
      <c r="G107" s="34"/>
      <c r="H107" s="34"/>
      <c r="I107" s="10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52"/>
      <c r="C108" s="53"/>
      <c r="D108" s="53"/>
      <c r="E108" s="53"/>
      <c r="F108" s="53"/>
      <c r="G108" s="53"/>
      <c r="H108" s="53"/>
      <c r="I108" s="145"/>
      <c r="J108" s="53"/>
      <c r="K108" s="53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 x14ac:dyDescent="0.2">
      <c r="A112" s="32"/>
      <c r="B112" s="54"/>
      <c r="C112" s="55"/>
      <c r="D112" s="55"/>
      <c r="E112" s="55"/>
      <c r="F112" s="55"/>
      <c r="G112" s="55"/>
      <c r="H112" s="55"/>
      <c r="I112" s="148"/>
      <c r="J112" s="55"/>
      <c r="K112" s="55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5" customHeight="1" x14ac:dyDescent="0.2">
      <c r="A113" s="32"/>
      <c r="B113" s="33"/>
      <c r="C113" s="21" t="s">
        <v>102</v>
      </c>
      <c r="D113" s="34"/>
      <c r="E113" s="34"/>
      <c r="F113" s="34"/>
      <c r="G113" s="34"/>
      <c r="H113" s="34"/>
      <c r="I113" s="10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10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 x14ac:dyDescent="0.2">
      <c r="A115" s="32"/>
      <c r="B115" s="33"/>
      <c r="C115" s="27" t="s">
        <v>16</v>
      </c>
      <c r="D115" s="34"/>
      <c r="E115" s="34"/>
      <c r="F115" s="34"/>
      <c r="G115" s="34"/>
      <c r="H115" s="34"/>
      <c r="I115" s="10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 x14ac:dyDescent="0.2">
      <c r="A116" s="32"/>
      <c r="B116" s="33"/>
      <c r="C116" s="34"/>
      <c r="D116" s="34"/>
      <c r="E116" s="254" t="str">
        <f>E7</f>
        <v>MŠ Čínská - zastínění venkovními žaluziemi</v>
      </c>
      <c r="F116" s="286"/>
      <c r="G116" s="286"/>
      <c r="H116" s="286"/>
      <c r="I116" s="10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 x14ac:dyDescent="0.2">
      <c r="A117" s="32"/>
      <c r="B117" s="33"/>
      <c r="C117" s="34"/>
      <c r="D117" s="34"/>
      <c r="E117" s="34"/>
      <c r="F117" s="34"/>
      <c r="G117" s="34"/>
      <c r="H117" s="34"/>
      <c r="I117" s="10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 x14ac:dyDescent="0.2">
      <c r="A118" s="32"/>
      <c r="B118" s="33"/>
      <c r="C118" s="27" t="s">
        <v>20</v>
      </c>
      <c r="D118" s="34"/>
      <c r="E118" s="34"/>
      <c r="F118" s="25" t="str">
        <f>F10</f>
        <v>Čínská č.p. 1950, č.o. 33, 160 00 Praha 6</v>
      </c>
      <c r="G118" s="34"/>
      <c r="H118" s="34"/>
      <c r="I118" s="110" t="s">
        <v>22</v>
      </c>
      <c r="J118" s="64" t="str">
        <f>IF(J10="","",J10)</f>
        <v>7. 12. 2020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 x14ac:dyDescent="0.2">
      <c r="A119" s="32"/>
      <c r="B119" s="33"/>
      <c r="C119" s="34"/>
      <c r="D119" s="34"/>
      <c r="E119" s="34"/>
      <c r="F119" s="34"/>
      <c r="G119" s="34"/>
      <c r="H119" s="34"/>
      <c r="I119" s="10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7.95" customHeight="1" x14ac:dyDescent="0.2">
      <c r="A120" s="32"/>
      <c r="B120" s="33"/>
      <c r="C120" s="27" t="s">
        <v>24</v>
      </c>
      <c r="D120" s="34"/>
      <c r="E120" s="34"/>
      <c r="F120" s="25" t="str">
        <f>E13</f>
        <v>Městská část Praha 6, v zast. Sneo a.s.</v>
      </c>
      <c r="G120" s="34"/>
      <c r="H120" s="34"/>
      <c r="I120" s="110" t="s">
        <v>30</v>
      </c>
      <c r="J120" s="30" t="str">
        <f>E19</f>
        <v>Sibre s.r.o., Ing. Radek Krýza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 x14ac:dyDescent="0.2">
      <c r="A121" s="32"/>
      <c r="B121" s="33"/>
      <c r="C121" s="27" t="s">
        <v>28</v>
      </c>
      <c r="D121" s="34"/>
      <c r="E121" s="34"/>
      <c r="F121" s="25" t="str">
        <f>IF(E16="","",E16)</f>
        <v>Vyplň údaj</v>
      </c>
      <c r="G121" s="34"/>
      <c r="H121" s="34"/>
      <c r="I121" s="110" t="s">
        <v>33</v>
      </c>
      <c r="J121" s="30" t="str">
        <f>E22</f>
        <v>Ing. Locihová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 x14ac:dyDescent="0.2">
      <c r="A122" s="32"/>
      <c r="B122" s="33"/>
      <c r="C122" s="34"/>
      <c r="D122" s="34"/>
      <c r="E122" s="34"/>
      <c r="F122" s="34"/>
      <c r="G122" s="34"/>
      <c r="H122" s="34"/>
      <c r="I122" s="10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 x14ac:dyDescent="0.2">
      <c r="A123" s="168"/>
      <c r="B123" s="169"/>
      <c r="C123" s="170" t="s">
        <v>103</v>
      </c>
      <c r="D123" s="171" t="s">
        <v>61</v>
      </c>
      <c r="E123" s="171" t="s">
        <v>57</v>
      </c>
      <c r="F123" s="171" t="s">
        <v>58</v>
      </c>
      <c r="G123" s="171" t="s">
        <v>104</v>
      </c>
      <c r="H123" s="171" t="s">
        <v>105</v>
      </c>
      <c r="I123" s="172" t="s">
        <v>106</v>
      </c>
      <c r="J123" s="173" t="s">
        <v>87</v>
      </c>
      <c r="K123" s="174" t="s">
        <v>107</v>
      </c>
      <c r="L123" s="175"/>
      <c r="M123" s="73" t="s">
        <v>1</v>
      </c>
      <c r="N123" s="74" t="s">
        <v>40</v>
      </c>
      <c r="O123" s="74" t="s">
        <v>108</v>
      </c>
      <c r="P123" s="74" t="s">
        <v>109</v>
      </c>
      <c r="Q123" s="74" t="s">
        <v>110</v>
      </c>
      <c r="R123" s="74" t="s">
        <v>111</v>
      </c>
      <c r="S123" s="74" t="s">
        <v>112</v>
      </c>
      <c r="T123" s="75" t="s">
        <v>113</v>
      </c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</row>
    <row r="124" spans="1:65" s="2" customFormat="1" ht="22.9" customHeight="1" x14ac:dyDescent="0.25">
      <c r="A124" s="32"/>
      <c r="B124" s="33"/>
      <c r="C124" s="80" t="s">
        <v>114</v>
      </c>
      <c r="D124" s="34"/>
      <c r="E124" s="34"/>
      <c r="F124" s="34"/>
      <c r="G124" s="34"/>
      <c r="H124" s="34"/>
      <c r="I124" s="108"/>
      <c r="J124" s="176">
        <f>BK124</f>
        <v>0</v>
      </c>
      <c r="K124" s="34"/>
      <c r="L124" s="37"/>
      <c r="M124" s="76"/>
      <c r="N124" s="177"/>
      <c r="O124" s="77"/>
      <c r="P124" s="178">
        <f>P125+P141+P180</f>
        <v>0</v>
      </c>
      <c r="Q124" s="77"/>
      <c r="R124" s="178">
        <f>R125+R141+R180</f>
        <v>0.24903000000000003</v>
      </c>
      <c r="S124" s="77"/>
      <c r="T124" s="179">
        <f>T125+T141+T180</f>
        <v>3.8733999999999999E-3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75</v>
      </c>
      <c r="AU124" s="15" t="s">
        <v>89</v>
      </c>
      <c r="BK124" s="180">
        <f>BK125+BK141+BK180</f>
        <v>0</v>
      </c>
    </row>
    <row r="125" spans="1:65" s="12" customFormat="1" ht="25.9" customHeight="1" x14ac:dyDescent="0.2">
      <c r="B125" s="181"/>
      <c r="C125" s="182"/>
      <c r="D125" s="183" t="s">
        <v>75</v>
      </c>
      <c r="E125" s="184" t="s">
        <v>115</v>
      </c>
      <c r="F125" s="184" t="s">
        <v>116</v>
      </c>
      <c r="G125" s="182"/>
      <c r="H125" s="182"/>
      <c r="I125" s="185"/>
      <c r="J125" s="186">
        <f>BK125</f>
        <v>0</v>
      </c>
      <c r="K125" s="182"/>
      <c r="L125" s="187"/>
      <c r="M125" s="188"/>
      <c r="N125" s="189"/>
      <c r="O125" s="189"/>
      <c r="P125" s="190">
        <f>P126+P127+P130+P139</f>
        <v>0</v>
      </c>
      <c r="Q125" s="189"/>
      <c r="R125" s="190">
        <f>R126+R127+R130+R139</f>
        <v>0.11213000000000001</v>
      </c>
      <c r="S125" s="189"/>
      <c r="T125" s="191">
        <f>T126+T127+T130+T139</f>
        <v>0</v>
      </c>
      <c r="AR125" s="192" t="s">
        <v>81</v>
      </c>
      <c r="AT125" s="193" t="s">
        <v>75</v>
      </c>
      <c r="AU125" s="193" t="s">
        <v>76</v>
      </c>
      <c r="AY125" s="192" t="s">
        <v>117</v>
      </c>
      <c r="BK125" s="194">
        <f>BK126+BK127+BK130+BK139</f>
        <v>0</v>
      </c>
    </row>
    <row r="126" spans="1:65" s="2" customFormat="1" ht="24" customHeight="1" x14ac:dyDescent="0.2">
      <c r="A126" s="32"/>
      <c r="B126" s="33"/>
      <c r="C126" s="195" t="s">
        <v>81</v>
      </c>
      <c r="D126" s="195" t="s">
        <v>118</v>
      </c>
      <c r="E126" s="196" t="s">
        <v>119</v>
      </c>
      <c r="F126" s="197" t="s">
        <v>120</v>
      </c>
      <c r="G126" s="198" t="s">
        <v>121</v>
      </c>
      <c r="H126" s="199">
        <v>17</v>
      </c>
      <c r="I126" s="200"/>
      <c r="J126" s="201">
        <f>ROUND(I126*H126,2)</f>
        <v>0</v>
      </c>
      <c r="K126" s="202"/>
      <c r="L126" s="37"/>
      <c r="M126" s="203" t="s">
        <v>1</v>
      </c>
      <c r="N126" s="204" t="s">
        <v>41</v>
      </c>
      <c r="O126" s="69"/>
      <c r="P126" s="205">
        <f>O126*H126</f>
        <v>0</v>
      </c>
      <c r="Q126" s="205">
        <v>5.5700000000000003E-3</v>
      </c>
      <c r="R126" s="205">
        <f>Q126*H126</f>
        <v>9.469000000000001E-2</v>
      </c>
      <c r="S126" s="205">
        <v>0</v>
      </c>
      <c r="T126" s="20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7" t="s">
        <v>122</v>
      </c>
      <c r="AT126" s="207" t="s">
        <v>118</v>
      </c>
      <c r="AU126" s="207" t="s">
        <v>81</v>
      </c>
      <c r="AY126" s="15" t="s">
        <v>117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5" t="s">
        <v>81</v>
      </c>
      <c r="BK126" s="208">
        <f>ROUND(I126*H126,2)</f>
        <v>0</v>
      </c>
      <c r="BL126" s="15" t="s">
        <v>122</v>
      </c>
      <c r="BM126" s="207" t="s">
        <v>123</v>
      </c>
    </row>
    <row r="127" spans="1:65" s="12" customFormat="1" ht="22.9" customHeight="1" x14ac:dyDescent="0.2">
      <c r="B127" s="181"/>
      <c r="C127" s="182"/>
      <c r="D127" s="183" t="s">
        <v>75</v>
      </c>
      <c r="E127" s="209" t="s">
        <v>124</v>
      </c>
      <c r="F127" s="209" t="s">
        <v>125</v>
      </c>
      <c r="G127" s="182"/>
      <c r="H127" s="182"/>
      <c r="I127" s="185"/>
      <c r="J127" s="210">
        <f>BK127</f>
        <v>0</v>
      </c>
      <c r="K127" s="182"/>
      <c r="L127" s="187"/>
      <c r="M127" s="188"/>
      <c r="N127" s="189"/>
      <c r="O127" s="189"/>
      <c r="P127" s="190">
        <f>SUM(P128:P129)</f>
        <v>0</v>
      </c>
      <c r="Q127" s="189"/>
      <c r="R127" s="190">
        <f>SUM(R128:R129)</f>
        <v>1.2630000000000001E-2</v>
      </c>
      <c r="S127" s="189"/>
      <c r="T127" s="191">
        <f>SUM(T128:T129)</f>
        <v>0</v>
      </c>
      <c r="AR127" s="192" t="s">
        <v>81</v>
      </c>
      <c r="AT127" s="193" t="s">
        <v>75</v>
      </c>
      <c r="AU127" s="193" t="s">
        <v>81</v>
      </c>
      <c r="AY127" s="192" t="s">
        <v>117</v>
      </c>
      <c r="BK127" s="194">
        <f>SUM(BK128:BK129)</f>
        <v>0</v>
      </c>
    </row>
    <row r="128" spans="1:65" s="2" customFormat="1" ht="16.5" customHeight="1" x14ac:dyDescent="0.2">
      <c r="A128" s="32"/>
      <c r="B128" s="33"/>
      <c r="C128" s="195" t="s">
        <v>83</v>
      </c>
      <c r="D128" s="195" t="s">
        <v>118</v>
      </c>
      <c r="E128" s="196" t="s">
        <v>126</v>
      </c>
      <c r="F128" s="197" t="s">
        <v>127</v>
      </c>
      <c r="G128" s="198" t="s">
        <v>128</v>
      </c>
      <c r="H128" s="199">
        <v>8.42</v>
      </c>
      <c r="I128" s="200"/>
      <c r="J128" s="201">
        <f>ROUND(I128*H128,2)</f>
        <v>0</v>
      </c>
      <c r="K128" s="202"/>
      <c r="L128" s="37"/>
      <c r="M128" s="203" t="s">
        <v>1</v>
      </c>
      <c r="N128" s="204" t="s">
        <v>41</v>
      </c>
      <c r="O128" s="69"/>
      <c r="P128" s="205">
        <f>O128*H128</f>
        <v>0</v>
      </c>
      <c r="Q128" s="205">
        <v>1.5E-3</v>
      </c>
      <c r="R128" s="205">
        <f>Q128*H128</f>
        <v>1.2630000000000001E-2</v>
      </c>
      <c r="S128" s="205">
        <v>0</v>
      </c>
      <c r="T128" s="20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7" t="s">
        <v>122</v>
      </c>
      <c r="AT128" s="207" t="s">
        <v>118</v>
      </c>
      <c r="AU128" s="207" t="s">
        <v>83</v>
      </c>
      <c r="AY128" s="15" t="s">
        <v>117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5" t="s">
        <v>81</v>
      </c>
      <c r="BK128" s="208">
        <f>ROUND(I128*H128,2)</f>
        <v>0</v>
      </c>
      <c r="BL128" s="15" t="s">
        <v>122</v>
      </c>
      <c r="BM128" s="207" t="s">
        <v>129</v>
      </c>
    </row>
    <row r="129" spans="1:65" s="13" customFormat="1" ht="11.25" x14ac:dyDescent="0.2">
      <c r="B129" s="211"/>
      <c r="C129" s="212"/>
      <c r="D129" s="213" t="s">
        <v>130</v>
      </c>
      <c r="E129" s="214" t="s">
        <v>1</v>
      </c>
      <c r="F129" s="215" t="s">
        <v>131</v>
      </c>
      <c r="G129" s="212"/>
      <c r="H129" s="216">
        <v>8.42</v>
      </c>
      <c r="I129" s="217"/>
      <c r="J129" s="212"/>
      <c r="K129" s="212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130</v>
      </c>
      <c r="AU129" s="222" t="s">
        <v>83</v>
      </c>
      <c r="AV129" s="13" t="s">
        <v>83</v>
      </c>
      <c r="AW129" s="13" t="s">
        <v>32</v>
      </c>
      <c r="AX129" s="13" t="s">
        <v>81</v>
      </c>
      <c r="AY129" s="222" t="s">
        <v>117</v>
      </c>
    </row>
    <row r="130" spans="1:65" s="12" customFormat="1" ht="22.9" customHeight="1" x14ac:dyDescent="0.2">
      <c r="B130" s="181"/>
      <c r="C130" s="182"/>
      <c r="D130" s="183" t="s">
        <v>75</v>
      </c>
      <c r="E130" s="209" t="s">
        <v>132</v>
      </c>
      <c r="F130" s="209" t="s">
        <v>133</v>
      </c>
      <c r="G130" s="182"/>
      <c r="H130" s="182"/>
      <c r="I130" s="185"/>
      <c r="J130" s="210">
        <f>BK130</f>
        <v>0</v>
      </c>
      <c r="K130" s="182"/>
      <c r="L130" s="187"/>
      <c r="M130" s="188"/>
      <c r="N130" s="189"/>
      <c r="O130" s="189"/>
      <c r="P130" s="190">
        <f>SUM(P131:P138)</f>
        <v>0</v>
      </c>
      <c r="Q130" s="189"/>
      <c r="R130" s="190">
        <f>SUM(R131:R138)</f>
        <v>4.8099999999999992E-3</v>
      </c>
      <c r="S130" s="189"/>
      <c r="T130" s="191">
        <f>SUM(T131:T138)</f>
        <v>0</v>
      </c>
      <c r="AR130" s="192" t="s">
        <v>81</v>
      </c>
      <c r="AT130" s="193" t="s">
        <v>75</v>
      </c>
      <c r="AU130" s="193" t="s">
        <v>81</v>
      </c>
      <c r="AY130" s="192" t="s">
        <v>117</v>
      </c>
      <c r="BK130" s="194">
        <f>SUM(BK131:BK138)</f>
        <v>0</v>
      </c>
    </row>
    <row r="131" spans="1:65" s="2" customFormat="1" ht="24" customHeight="1" x14ac:dyDescent="0.2">
      <c r="A131" s="32"/>
      <c r="B131" s="33"/>
      <c r="C131" s="195" t="s">
        <v>134</v>
      </c>
      <c r="D131" s="195" t="s">
        <v>118</v>
      </c>
      <c r="E131" s="196" t="s">
        <v>135</v>
      </c>
      <c r="F131" s="197" t="s">
        <v>136</v>
      </c>
      <c r="G131" s="198" t="s">
        <v>137</v>
      </c>
      <c r="H131" s="199">
        <v>451.5</v>
      </c>
      <c r="I131" s="200"/>
      <c r="J131" s="201">
        <f>ROUND(I131*H131,2)</f>
        <v>0</v>
      </c>
      <c r="K131" s="202"/>
      <c r="L131" s="37"/>
      <c r="M131" s="203" t="s">
        <v>1</v>
      </c>
      <c r="N131" s="204" t="s">
        <v>41</v>
      </c>
      <c r="O131" s="69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7" t="s">
        <v>122</v>
      </c>
      <c r="AT131" s="207" t="s">
        <v>118</v>
      </c>
      <c r="AU131" s="207" t="s">
        <v>83</v>
      </c>
      <c r="AY131" s="15" t="s">
        <v>117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5" t="s">
        <v>81</v>
      </c>
      <c r="BK131" s="208">
        <f>ROUND(I131*H131,2)</f>
        <v>0</v>
      </c>
      <c r="BL131" s="15" t="s">
        <v>122</v>
      </c>
      <c r="BM131" s="207" t="s">
        <v>138</v>
      </c>
    </row>
    <row r="132" spans="1:65" s="13" customFormat="1" ht="11.25" x14ac:dyDescent="0.2">
      <c r="B132" s="211"/>
      <c r="C132" s="212"/>
      <c r="D132" s="213" t="s">
        <v>130</v>
      </c>
      <c r="E132" s="214" t="s">
        <v>1</v>
      </c>
      <c r="F132" s="215" t="s">
        <v>139</v>
      </c>
      <c r="G132" s="212"/>
      <c r="H132" s="216">
        <v>451.5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130</v>
      </c>
      <c r="AU132" s="222" t="s">
        <v>83</v>
      </c>
      <c r="AV132" s="13" t="s">
        <v>83</v>
      </c>
      <c r="AW132" s="13" t="s">
        <v>32</v>
      </c>
      <c r="AX132" s="13" t="s">
        <v>81</v>
      </c>
      <c r="AY132" s="222" t="s">
        <v>117</v>
      </c>
    </row>
    <row r="133" spans="1:65" s="2" customFormat="1" ht="24" customHeight="1" x14ac:dyDescent="0.2">
      <c r="A133" s="32"/>
      <c r="B133" s="33"/>
      <c r="C133" s="195" t="s">
        <v>122</v>
      </c>
      <c r="D133" s="195" t="s">
        <v>118</v>
      </c>
      <c r="E133" s="196" t="s">
        <v>140</v>
      </c>
      <c r="F133" s="197" t="s">
        <v>141</v>
      </c>
      <c r="G133" s="198" t="s">
        <v>137</v>
      </c>
      <c r="H133" s="199">
        <v>6772.5</v>
      </c>
      <c r="I133" s="200"/>
      <c r="J133" s="201">
        <f>ROUND(I133*H133,2)</f>
        <v>0</v>
      </c>
      <c r="K133" s="202"/>
      <c r="L133" s="37"/>
      <c r="M133" s="203" t="s">
        <v>1</v>
      </c>
      <c r="N133" s="204" t="s">
        <v>41</v>
      </c>
      <c r="O133" s="69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7" t="s">
        <v>122</v>
      </c>
      <c r="AT133" s="207" t="s">
        <v>118</v>
      </c>
      <c r="AU133" s="207" t="s">
        <v>83</v>
      </c>
      <c r="AY133" s="15" t="s">
        <v>117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5" t="s">
        <v>81</v>
      </c>
      <c r="BK133" s="208">
        <f>ROUND(I133*H133,2)</f>
        <v>0</v>
      </c>
      <c r="BL133" s="15" t="s">
        <v>122</v>
      </c>
      <c r="BM133" s="207" t="s">
        <v>142</v>
      </c>
    </row>
    <row r="134" spans="1:65" s="13" customFormat="1" ht="11.25" x14ac:dyDescent="0.2">
      <c r="B134" s="211"/>
      <c r="C134" s="212"/>
      <c r="D134" s="213" t="s">
        <v>130</v>
      </c>
      <c r="E134" s="214" t="s">
        <v>1</v>
      </c>
      <c r="F134" s="215" t="s">
        <v>143</v>
      </c>
      <c r="G134" s="212"/>
      <c r="H134" s="216">
        <v>451.5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130</v>
      </c>
      <c r="AU134" s="222" t="s">
        <v>83</v>
      </c>
      <c r="AV134" s="13" t="s">
        <v>83</v>
      </c>
      <c r="AW134" s="13" t="s">
        <v>32</v>
      </c>
      <c r="AX134" s="13" t="s">
        <v>81</v>
      </c>
      <c r="AY134" s="222" t="s">
        <v>117</v>
      </c>
    </row>
    <row r="135" spans="1:65" s="13" customFormat="1" ht="11.25" x14ac:dyDescent="0.2">
      <c r="B135" s="211"/>
      <c r="C135" s="212"/>
      <c r="D135" s="213" t="s">
        <v>130</v>
      </c>
      <c r="E135" s="212"/>
      <c r="F135" s="215" t="s">
        <v>144</v>
      </c>
      <c r="G135" s="212"/>
      <c r="H135" s="216">
        <v>6772.5</v>
      </c>
      <c r="I135" s="217"/>
      <c r="J135" s="212"/>
      <c r="K135" s="212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130</v>
      </c>
      <c r="AU135" s="222" t="s">
        <v>83</v>
      </c>
      <c r="AV135" s="13" t="s">
        <v>83</v>
      </c>
      <c r="AW135" s="13" t="s">
        <v>4</v>
      </c>
      <c r="AX135" s="13" t="s">
        <v>81</v>
      </c>
      <c r="AY135" s="222" t="s">
        <v>117</v>
      </c>
    </row>
    <row r="136" spans="1:65" s="2" customFormat="1" ht="24" customHeight="1" x14ac:dyDescent="0.2">
      <c r="A136" s="32"/>
      <c r="B136" s="33"/>
      <c r="C136" s="195" t="s">
        <v>145</v>
      </c>
      <c r="D136" s="195" t="s">
        <v>118</v>
      </c>
      <c r="E136" s="196" t="s">
        <v>146</v>
      </c>
      <c r="F136" s="197" t="s">
        <v>147</v>
      </c>
      <c r="G136" s="198" t="s">
        <v>137</v>
      </c>
      <c r="H136" s="199">
        <v>451.5</v>
      </c>
      <c r="I136" s="200"/>
      <c r="J136" s="201">
        <f>ROUND(I136*H136,2)</f>
        <v>0</v>
      </c>
      <c r="K136" s="202"/>
      <c r="L136" s="37"/>
      <c r="M136" s="203" t="s">
        <v>1</v>
      </c>
      <c r="N136" s="204" t="s">
        <v>41</v>
      </c>
      <c r="O136" s="69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7" t="s">
        <v>122</v>
      </c>
      <c r="AT136" s="207" t="s">
        <v>118</v>
      </c>
      <c r="AU136" s="207" t="s">
        <v>83</v>
      </c>
      <c r="AY136" s="15" t="s">
        <v>117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5" t="s">
        <v>81</v>
      </c>
      <c r="BK136" s="208">
        <f>ROUND(I136*H136,2)</f>
        <v>0</v>
      </c>
      <c r="BL136" s="15" t="s">
        <v>122</v>
      </c>
      <c r="BM136" s="207" t="s">
        <v>148</v>
      </c>
    </row>
    <row r="137" spans="1:65" s="2" customFormat="1" ht="24" customHeight="1" x14ac:dyDescent="0.2">
      <c r="A137" s="32"/>
      <c r="B137" s="33"/>
      <c r="C137" s="195" t="s">
        <v>124</v>
      </c>
      <c r="D137" s="195" t="s">
        <v>118</v>
      </c>
      <c r="E137" s="196" t="s">
        <v>149</v>
      </c>
      <c r="F137" s="197" t="s">
        <v>150</v>
      </c>
      <c r="G137" s="198" t="s">
        <v>137</v>
      </c>
      <c r="H137" s="199">
        <v>37</v>
      </c>
      <c r="I137" s="200"/>
      <c r="J137" s="201">
        <f>ROUND(I137*H137,2)</f>
        <v>0</v>
      </c>
      <c r="K137" s="202"/>
      <c r="L137" s="37"/>
      <c r="M137" s="203" t="s">
        <v>1</v>
      </c>
      <c r="N137" s="204" t="s">
        <v>41</v>
      </c>
      <c r="O137" s="69"/>
      <c r="P137" s="205">
        <f>O137*H137</f>
        <v>0</v>
      </c>
      <c r="Q137" s="205">
        <v>1.2999999999999999E-4</v>
      </c>
      <c r="R137" s="205">
        <f>Q137*H137</f>
        <v>4.8099999999999992E-3</v>
      </c>
      <c r="S137" s="205">
        <v>0</v>
      </c>
      <c r="T137" s="20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7" t="s">
        <v>122</v>
      </c>
      <c r="AT137" s="207" t="s">
        <v>118</v>
      </c>
      <c r="AU137" s="207" t="s">
        <v>83</v>
      </c>
      <c r="AY137" s="15" t="s">
        <v>117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5" t="s">
        <v>81</v>
      </c>
      <c r="BK137" s="208">
        <f>ROUND(I137*H137,2)</f>
        <v>0</v>
      </c>
      <c r="BL137" s="15" t="s">
        <v>122</v>
      </c>
      <c r="BM137" s="207" t="s">
        <v>151</v>
      </c>
    </row>
    <row r="138" spans="1:65" s="2" customFormat="1" ht="16.5" customHeight="1" x14ac:dyDescent="0.2">
      <c r="A138" s="32"/>
      <c r="B138" s="33"/>
      <c r="C138" s="195" t="s">
        <v>152</v>
      </c>
      <c r="D138" s="195" t="s">
        <v>118</v>
      </c>
      <c r="E138" s="196" t="s">
        <v>153</v>
      </c>
      <c r="F138" s="197" t="s">
        <v>154</v>
      </c>
      <c r="G138" s="198" t="s">
        <v>137</v>
      </c>
      <c r="H138" s="199">
        <v>226</v>
      </c>
      <c r="I138" s="200"/>
      <c r="J138" s="201">
        <f>ROUND(I138*H138,2)</f>
        <v>0</v>
      </c>
      <c r="K138" s="202"/>
      <c r="L138" s="37"/>
      <c r="M138" s="203" t="s">
        <v>1</v>
      </c>
      <c r="N138" s="204" t="s">
        <v>41</v>
      </c>
      <c r="O138" s="69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7" t="s">
        <v>122</v>
      </c>
      <c r="AT138" s="207" t="s">
        <v>118</v>
      </c>
      <c r="AU138" s="207" t="s">
        <v>83</v>
      </c>
      <c r="AY138" s="15" t="s">
        <v>117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5" t="s">
        <v>81</v>
      </c>
      <c r="BK138" s="208">
        <f>ROUND(I138*H138,2)</f>
        <v>0</v>
      </c>
      <c r="BL138" s="15" t="s">
        <v>122</v>
      </c>
      <c r="BM138" s="207" t="s">
        <v>155</v>
      </c>
    </row>
    <row r="139" spans="1:65" s="12" customFormat="1" ht="22.9" customHeight="1" x14ac:dyDescent="0.2">
      <c r="B139" s="181"/>
      <c r="C139" s="182"/>
      <c r="D139" s="183" t="s">
        <v>75</v>
      </c>
      <c r="E139" s="209" t="s">
        <v>156</v>
      </c>
      <c r="F139" s="209" t="s">
        <v>157</v>
      </c>
      <c r="G139" s="182"/>
      <c r="H139" s="182"/>
      <c r="I139" s="185"/>
      <c r="J139" s="210">
        <f>BK139</f>
        <v>0</v>
      </c>
      <c r="K139" s="182"/>
      <c r="L139" s="187"/>
      <c r="M139" s="188"/>
      <c r="N139" s="189"/>
      <c r="O139" s="189"/>
      <c r="P139" s="190">
        <f>P140</f>
        <v>0</v>
      </c>
      <c r="Q139" s="189"/>
      <c r="R139" s="190">
        <f>R140</f>
        <v>0</v>
      </c>
      <c r="S139" s="189"/>
      <c r="T139" s="191">
        <f>T140</f>
        <v>0</v>
      </c>
      <c r="AR139" s="192" t="s">
        <v>81</v>
      </c>
      <c r="AT139" s="193" t="s">
        <v>75</v>
      </c>
      <c r="AU139" s="193" t="s">
        <v>81</v>
      </c>
      <c r="AY139" s="192" t="s">
        <v>117</v>
      </c>
      <c r="BK139" s="194">
        <f>BK140</f>
        <v>0</v>
      </c>
    </row>
    <row r="140" spans="1:65" s="2" customFormat="1" ht="16.5" customHeight="1" x14ac:dyDescent="0.2">
      <c r="A140" s="32"/>
      <c r="B140" s="33"/>
      <c r="C140" s="195" t="s">
        <v>158</v>
      </c>
      <c r="D140" s="195" t="s">
        <v>118</v>
      </c>
      <c r="E140" s="196" t="s">
        <v>159</v>
      </c>
      <c r="F140" s="197" t="s">
        <v>160</v>
      </c>
      <c r="G140" s="198" t="s">
        <v>161</v>
      </c>
      <c r="H140" s="199">
        <v>0.112</v>
      </c>
      <c r="I140" s="200"/>
      <c r="J140" s="201">
        <f>ROUND(I140*H140,2)</f>
        <v>0</v>
      </c>
      <c r="K140" s="202"/>
      <c r="L140" s="37"/>
      <c r="M140" s="203" t="s">
        <v>1</v>
      </c>
      <c r="N140" s="204" t="s">
        <v>41</v>
      </c>
      <c r="O140" s="69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7" t="s">
        <v>122</v>
      </c>
      <c r="AT140" s="207" t="s">
        <v>118</v>
      </c>
      <c r="AU140" s="207" t="s">
        <v>83</v>
      </c>
      <c r="AY140" s="15" t="s">
        <v>117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5" t="s">
        <v>81</v>
      </c>
      <c r="BK140" s="208">
        <f>ROUND(I140*H140,2)</f>
        <v>0</v>
      </c>
      <c r="BL140" s="15" t="s">
        <v>122</v>
      </c>
      <c r="BM140" s="207" t="s">
        <v>162</v>
      </c>
    </row>
    <row r="141" spans="1:65" s="12" customFormat="1" ht="25.9" customHeight="1" x14ac:dyDescent="0.2">
      <c r="B141" s="181"/>
      <c r="C141" s="182"/>
      <c r="D141" s="183" t="s">
        <v>75</v>
      </c>
      <c r="E141" s="184" t="s">
        <v>163</v>
      </c>
      <c r="F141" s="184" t="s">
        <v>164</v>
      </c>
      <c r="G141" s="182"/>
      <c r="H141" s="182"/>
      <c r="I141" s="185"/>
      <c r="J141" s="186">
        <f>BK141</f>
        <v>0</v>
      </c>
      <c r="K141" s="182"/>
      <c r="L141" s="187"/>
      <c r="M141" s="188"/>
      <c r="N141" s="189"/>
      <c r="O141" s="189"/>
      <c r="P141" s="190">
        <f>P142+P159+P164</f>
        <v>0</v>
      </c>
      <c r="Q141" s="189"/>
      <c r="R141" s="190">
        <f>R142+R159+R164</f>
        <v>0.13690000000000002</v>
      </c>
      <c r="S141" s="189"/>
      <c r="T141" s="191">
        <f>T142+T159+T164</f>
        <v>3.8733999999999999E-3</v>
      </c>
      <c r="AR141" s="192" t="s">
        <v>83</v>
      </c>
      <c r="AT141" s="193" t="s">
        <v>75</v>
      </c>
      <c r="AU141" s="193" t="s">
        <v>76</v>
      </c>
      <c r="AY141" s="192" t="s">
        <v>117</v>
      </c>
      <c r="BK141" s="194">
        <f>BK142+BK159+BK164</f>
        <v>0</v>
      </c>
    </row>
    <row r="142" spans="1:65" s="12" customFormat="1" ht="22.9" customHeight="1" x14ac:dyDescent="0.2">
      <c r="B142" s="181"/>
      <c r="C142" s="182"/>
      <c r="D142" s="183" t="s">
        <v>75</v>
      </c>
      <c r="E142" s="209" t="s">
        <v>165</v>
      </c>
      <c r="F142" s="209" t="s">
        <v>166</v>
      </c>
      <c r="G142" s="182"/>
      <c r="H142" s="182"/>
      <c r="I142" s="185"/>
      <c r="J142" s="210">
        <f>BK142</f>
        <v>0</v>
      </c>
      <c r="K142" s="182"/>
      <c r="L142" s="187"/>
      <c r="M142" s="188"/>
      <c r="N142" s="189"/>
      <c r="O142" s="189"/>
      <c r="P142" s="190">
        <f>SUM(P143:P158)</f>
        <v>0</v>
      </c>
      <c r="Q142" s="189"/>
      <c r="R142" s="190">
        <f>SUM(R143:R158)</f>
        <v>0.10624000000000001</v>
      </c>
      <c r="S142" s="189"/>
      <c r="T142" s="191">
        <f>SUM(T143:T158)</f>
        <v>3.8733999999999999E-3</v>
      </c>
      <c r="AR142" s="192" t="s">
        <v>83</v>
      </c>
      <c r="AT142" s="193" t="s">
        <v>75</v>
      </c>
      <c r="AU142" s="193" t="s">
        <v>81</v>
      </c>
      <c r="AY142" s="192" t="s">
        <v>117</v>
      </c>
      <c r="BK142" s="194">
        <f>SUM(BK143:BK158)</f>
        <v>0</v>
      </c>
    </row>
    <row r="143" spans="1:65" s="2" customFormat="1" ht="16.5" customHeight="1" x14ac:dyDescent="0.2">
      <c r="A143" s="32"/>
      <c r="B143" s="33"/>
      <c r="C143" s="195" t="s">
        <v>132</v>
      </c>
      <c r="D143" s="195" t="s">
        <v>118</v>
      </c>
      <c r="E143" s="196" t="s">
        <v>167</v>
      </c>
      <c r="F143" s="197" t="s">
        <v>168</v>
      </c>
      <c r="G143" s="198" t="s">
        <v>128</v>
      </c>
      <c r="H143" s="199">
        <v>8.42</v>
      </c>
      <c r="I143" s="200"/>
      <c r="J143" s="201">
        <f>ROUND(I143*H143,2)</f>
        <v>0</v>
      </c>
      <c r="K143" s="202"/>
      <c r="L143" s="37"/>
      <c r="M143" s="203" t="s">
        <v>1</v>
      </c>
      <c r="N143" s="204" t="s">
        <v>41</v>
      </c>
      <c r="O143" s="69"/>
      <c r="P143" s="205">
        <f>O143*H143</f>
        <v>0</v>
      </c>
      <c r="Q143" s="205">
        <v>0</v>
      </c>
      <c r="R143" s="205">
        <f>Q143*H143</f>
        <v>0</v>
      </c>
      <c r="S143" s="205">
        <v>2.7E-4</v>
      </c>
      <c r="T143" s="206">
        <f>S143*H143</f>
        <v>2.2734000000000001E-3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7" t="s">
        <v>169</v>
      </c>
      <c r="AT143" s="207" t="s">
        <v>118</v>
      </c>
      <c r="AU143" s="207" t="s">
        <v>83</v>
      </c>
      <c r="AY143" s="15" t="s">
        <v>117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5" t="s">
        <v>81</v>
      </c>
      <c r="BK143" s="208">
        <f>ROUND(I143*H143,2)</f>
        <v>0</v>
      </c>
      <c r="BL143" s="15" t="s">
        <v>169</v>
      </c>
      <c r="BM143" s="207" t="s">
        <v>170</v>
      </c>
    </row>
    <row r="144" spans="1:65" s="13" customFormat="1" ht="11.25" x14ac:dyDescent="0.2">
      <c r="B144" s="211"/>
      <c r="C144" s="212"/>
      <c r="D144" s="213" t="s">
        <v>130</v>
      </c>
      <c r="E144" s="214" t="s">
        <v>1</v>
      </c>
      <c r="F144" s="215" t="s">
        <v>171</v>
      </c>
      <c r="G144" s="212"/>
      <c r="H144" s="216">
        <v>8.42</v>
      </c>
      <c r="I144" s="217"/>
      <c r="J144" s="212"/>
      <c r="K144" s="212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130</v>
      </c>
      <c r="AU144" s="222" t="s">
        <v>83</v>
      </c>
      <c r="AV144" s="13" t="s">
        <v>83</v>
      </c>
      <c r="AW144" s="13" t="s">
        <v>32</v>
      </c>
      <c r="AX144" s="13" t="s">
        <v>81</v>
      </c>
      <c r="AY144" s="222" t="s">
        <v>117</v>
      </c>
    </row>
    <row r="145" spans="1:65" s="2" customFormat="1" ht="16.5" customHeight="1" x14ac:dyDescent="0.2">
      <c r="A145" s="32"/>
      <c r="B145" s="33"/>
      <c r="C145" s="195" t="s">
        <v>172</v>
      </c>
      <c r="D145" s="195" t="s">
        <v>118</v>
      </c>
      <c r="E145" s="196" t="s">
        <v>173</v>
      </c>
      <c r="F145" s="197" t="s">
        <v>174</v>
      </c>
      <c r="G145" s="198" t="s">
        <v>175</v>
      </c>
      <c r="H145" s="199">
        <v>48</v>
      </c>
      <c r="I145" s="200"/>
      <c r="J145" s="201">
        <f>ROUND(I145*H145,2)</f>
        <v>0</v>
      </c>
      <c r="K145" s="202"/>
      <c r="L145" s="37"/>
      <c r="M145" s="203" t="s">
        <v>1</v>
      </c>
      <c r="N145" s="204" t="s">
        <v>41</v>
      </c>
      <c r="O145" s="69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7" t="s">
        <v>169</v>
      </c>
      <c r="AT145" s="207" t="s">
        <v>118</v>
      </c>
      <c r="AU145" s="207" t="s">
        <v>83</v>
      </c>
      <c r="AY145" s="15" t="s">
        <v>117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5" t="s">
        <v>81</v>
      </c>
      <c r="BK145" s="208">
        <f>ROUND(I145*H145,2)</f>
        <v>0</v>
      </c>
      <c r="BL145" s="15" t="s">
        <v>169</v>
      </c>
      <c r="BM145" s="207" t="s">
        <v>176</v>
      </c>
    </row>
    <row r="146" spans="1:65" s="13" customFormat="1" ht="11.25" x14ac:dyDescent="0.2">
      <c r="B146" s="211"/>
      <c r="C146" s="212"/>
      <c r="D146" s="213" t="s">
        <v>130</v>
      </c>
      <c r="E146" s="214" t="s">
        <v>1</v>
      </c>
      <c r="F146" s="215" t="s">
        <v>177</v>
      </c>
      <c r="G146" s="212"/>
      <c r="H146" s="216">
        <v>48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130</v>
      </c>
      <c r="AU146" s="222" t="s">
        <v>83</v>
      </c>
      <c r="AV146" s="13" t="s">
        <v>83</v>
      </c>
      <c r="AW146" s="13" t="s">
        <v>32</v>
      </c>
      <c r="AX146" s="13" t="s">
        <v>81</v>
      </c>
      <c r="AY146" s="222" t="s">
        <v>117</v>
      </c>
    </row>
    <row r="147" spans="1:65" s="2" customFormat="1" ht="16.5" customHeight="1" x14ac:dyDescent="0.2">
      <c r="A147" s="32"/>
      <c r="B147" s="33"/>
      <c r="C147" s="195" t="s">
        <v>178</v>
      </c>
      <c r="D147" s="195" t="s">
        <v>118</v>
      </c>
      <c r="E147" s="196" t="s">
        <v>179</v>
      </c>
      <c r="F147" s="197" t="s">
        <v>180</v>
      </c>
      <c r="G147" s="198" t="s">
        <v>128</v>
      </c>
      <c r="H147" s="199">
        <v>282</v>
      </c>
      <c r="I147" s="200"/>
      <c r="J147" s="201">
        <f t="shared" ref="J147:J158" si="0">ROUND(I147*H147,2)</f>
        <v>0</v>
      </c>
      <c r="K147" s="202"/>
      <c r="L147" s="37"/>
      <c r="M147" s="203" t="s">
        <v>1</v>
      </c>
      <c r="N147" s="204" t="s">
        <v>41</v>
      </c>
      <c r="O147" s="69"/>
      <c r="P147" s="205">
        <f t="shared" ref="P147:P158" si="1">O147*H147</f>
        <v>0</v>
      </c>
      <c r="Q147" s="205">
        <v>0</v>
      </c>
      <c r="R147" s="205">
        <f t="shared" ref="R147:R158" si="2">Q147*H147</f>
        <v>0</v>
      </c>
      <c r="S147" s="205">
        <v>0</v>
      </c>
      <c r="T147" s="206">
        <f t="shared" ref="T147:T158" si="3"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7" t="s">
        <v>169</v>
      </c>
      <c r="AT147" s="207" t="s">
        <v>118</v>
      </c>
      <c r="AU147" s="207" t="s">
        <v>83</v>
      </c>
      <c r="AY147" s="15" t="s">
        <v>117</v>
      </c>
      <c r="BE147" s="208">
        <f t="shared" ref="BE147:BE158" si="4">IF(N147="základní",J147,0)</f>
        <v>0</v>
      </c>
      <c r="BF147" s="208">
        <f t="shared" ref="BF147:BF158" si="5">IF(N147="snížená",J147,0)</f>
        <v>0</v>
      </c>
      <c r="BG147" s="208">
        <f t="shared" ref="BG147:BG158" si="6">IF(N147="zákl. přenesená",J147,0)</f>
        <v>0</v>
      </c>
      <c r="BH147" s="208">
        <f t="shared" ref="BH147:BH158" si="7">IF(N147="sníž. přenesená",J147,0)</f>
        <v>0</v>
      </c>
      <c r="BI147" s="208">
        <f t="shared" ref="BI147:BI158" si="8">IF(N147="nulová",J147,0)</f>
        <v>0</v>
      </c>
      <c r="BJ147" s="15" t="s">
        <v>81</v>
      </c>
      <c r="BK147" s="208">
        <f t="shared" ref="BK147:BK158" si="9">ROUND(I147*H147,2)</f>
        <v>0</v>
      </c>
      <c r="BL147" s="15" t="s">
        <v>169</v>
      </c>
      <c r="BM147" s="207" t="s">
        <v>181</v>
      </c>
    </row>
    <row r="148" spans="1:65" s="2" customFormat="1" ht="16.5" customHeight="1" x14ac:dyDescent="0.2">
      <c r="A148" s="32"/>
      <c r="B148" s="33"/>
      <c r="C148" s="223" t="s">
        <v>182</v>
      </c>
      <c r="D148" s="223" t="s">
        <v>183</v>
      </c>
      <c r="E148" s="224" t="s">
        <v>184</v>
      </c>
      <c r="F148" s="225" t="s">
        <v>185</v>
      </c>
      <c r="G148" s="226" t="s">
        <v>128</v>
      </c>
      <c r="H148" s="227">
        <v>282</v>
      </c>
      <c r="I148" s="228"/>
      <c r="J148" s="229">
        <f t="shared" si="0"/>
        <v>0</v>
      </c>
      <c r="K148" s="230"/>
      <c r="L148" s="231"/>
      <c r="M148" s="232" t="s">
        <v>1</v>
      </c>
      <c r="N148" s="233" t="s">
        <v>41</v>
      </c>
      <c r="O148" s="69"/>
      <c r="P148" s="205">
        <f t="shared" si="1"/>
        <v>0</v>
      </c>
      <c r="Q148" s="205">
        <v>1.7000000000000001E-4</v>
      </c>
      <c r="R148" s="205">
        <f t="shared" si="2"/>
        <v>4.7940000000000003E-2</v>
      </c>
      <c r="S148" s="205">
        <v>0</v>
      </c>
      <c r="T148" s="206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7" t="s">
        <v>186</v>
      </c>
      <c r="AT148" s="207" t="s">
        <v>183</v>
      </c>
      <c r="AU148" s="207" t="s">
        <v>83</v>
      </c>
      <c r="AY148" s="15" t="s">
        <v>117</v>
      </c>
      <c r="BE148" s="208">
        <f t="shared" si="4"/>
        <v>0</v>
      </c>
      <c r="BF148" s="208">
        <f t="shared" si="5"/>
        <v>0</v>
      </c>
      <c r="BG148" s="208">
        <f t="shared" si="6"/>
        <v>0</v>
      </c>
      <c r="BH148" s="208">
        <f t="shared" si="7"/>
        <v>0</v>
      </c>
      <c r="BI148" s="208">
        <f t="shared" si="8"/>
        <v>0</v>
      </c>
      <c r="BJ148" s="15" t="s">
        <v>81</v>
      </c>
      <c r="BK148" s="208">
        <f t="shared" si="9"/>
        <v>0</v>
      </c>
      <c r="BL148" s="15" t="s">
        <v>169</v>
      </c>
      <c r="BM148" s="207" t="s">
        <v>187</v>
      </c>
    </row>
    <row r="149" spans="1:65" s="2" customFormat="1" ht="16.5" customHeight="1" x14ac:dyDescent="0.2">
      <c r="A149" s="32"/>
      <c r="B149" s="33"/>
      <c r="C149" s="195" t="s">
        <v>188</v>
      </c>
      <c r="D149" s="195" t="s">
        <v>118</v>
      </c>
      <c r="E149" s="196" t="s">
        <v>189</v>
      </c>
      <c r="F149" s="197" t="s">
        <v>190</v>
      </c>
      <c r="G149" s="198" t="s">
        <v>121</v>
      </c>
      <c r="H149" s="199">
        <v>200</v>
      </c>
      <c r="I149" s="200"/>
      <c r="J149" s="201">
        <f t="shared" si="0"/>
        <v>0</v>
      </c>
      <c r="K149" s="202"/>
      <c r="L149" s="37"/>
      <c r="M149" s="203" t="s">
        <v>1</v>
      </c>
      <c r="N149" s="204" t="s">
        <v>41</v>
      </c>
      <c r="O149" s="69"/>
      <c r="P149" s="205">
        <f t="shared" si="1"/>
        <v>0</v>
      </c>
      <c r="Q149" s="205">
        <v>0</v>
      </c>
      <c r="R149" s="205">
        <f t="shared" si="2"/>
        <v>0</v>
      </c>
      <c r="S149" s="205">
        <v>0</v>
      </c>
      <c r="T149" s="206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7" t="s">
        <v>169</v>
      </c>
      <c r="AT149" s="207" t="s">
        <v>118</v>
      </c>
      <c r="AU149" s="207" t="s">
        <v>83</v>
      </c>
      <c r="AY149" s="15" t="s">
        <v>117</v>
      </c>
      <c r="BE149" s="208">
        <f t="shared" si="4"/>
        <v>0</v>
      </c>
      <c r="BF149" s="208">
        <f t="shared" si="5"/>
        <v>0</v>
      </c>
      <c r="BG149" s="208">
        <f t="shared" si="6"/>
        <v>0</v>
      </c>
      <c r="BH149" s="208">
        <f t="shared" si="7"/>
        <v>0</v>
      </c>
      <c r="BI149" s="208">
        <f t="shared" si="8"/>
        <v>0</v>
      </c>
      <c r="BJ149" s="15" t="s">
        <v>81</v>
      </c>
      <c r="BK149" s="208">
        <f t="shared" si="9"/>
        <v>0</v>
      </c>
      <c r="BL149" s="15" t="s">
        <v>169</v>
      </c>
      <c r="BM149" s="207" t="s">
        <v>191</v>
      </c>
    </row>
    <row r="150" spans="1:65" s="2" customFormat="1" ht="16.5" customHeight="1" x14ac:dyDescent="0.2">
      <c r="A150" s="32"/>
      <c r="B150" s="33"/>
      <c r="C150" s="223" t="s">
        <v>192</v>
      </c>
      <c r="D150" s="223" t="s">
        <v>183</v>
      </c>
      <c r="E150" s="224" t="s">
        <v>193</v>
      </c>
      <c r="F150" s="225" t="s">
        <v>194</v>
      </c>
      <c r="G150" s="226" t="s">
        <v>195</v>
      </c>
      <c r="H150" s="227">
        <v>200</v>
      </c>
      <c r="I150" s="228"/>
      <c r="J150" s="229">
        <f t="shared" si="0"/>
        <v>0</v>
      </c>
      <c r="K150" s="230"/>
      <c r="L150" s="231"/>
      <c r="M150" s="232" t="s">
        <v>1</v>
      </c>
      <c r="N150" s="233" t="s">
        <v>41</v>
      </c>
      <c r="O150" s="69"/>
      <c r="P150" s="205">
        <f t="shared" si="1"/>
        <v>0</v>
      </c>
      <c r="Q150" s="205">
        <v>0</v>
      </c>
      <c r="R150" s="205">
        <f t="shared" si="2"/>
        <v>0</v>
      </c>
      <c r="S150" s="205">
        <v>0</v>
      </c>
      <c r="T150" s="206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7" t="s">
        <v>186</v>
      </c>
      <c r="AT150" s="207" t="s">
        <v>183</v>
      </c>
      <c r="AU150" s="207" t="s">
        <v>83</v>
      </c>
      <c r="AY150" s="15" t="s">
        <v>117</v>
      </c>
      <c r="BE150" s="208">
        <f t="shared" si="4"/>
        <v>0</v>
      </c>
      <c r="BF150" s="208">
        <f t="shared" si="5"/>
        <v>0</v>
      </c>
      <c r="BG150" s="208">
        <f t="shared" si="6"/>
        <v>0</v>
      </c>
      <c r="BH150" s="208">
        <f t="shared" si="7"/>
        <v>0</v>
      </c>
      <c r="BI150" s="208">
        <f t="shared" si="8"/>
        <v>0</v>
      </c>
      <c r="BJ150" s="15" t="s">
        <v>81</v>
      </c>
      <c r="BK150" s="208">
        <f t="shared" si="9"/>
        <v>0</v>
      </c>
      <c r="BL150" s="15" t="s">
        <v>169</v>
      </c>
      <c r="BM150" s="207" t="s">
        <v>196</v>
      </c>
    </row>
    <row r="151" spans="1:65" s="2" customFormat="1" ht="16.5" customHeight="1" x14ac:dyDescent="0.2">
      <c r="A151" s="32"/>
      <c r="B151" s="33"/>
      <c r="C151" s="195" t="s">
        <v>8</v>
      </c>
      <c r="D151" s="195" t="s">
        <v>118</v>
      </c>
      <c r="E151" s="196" t="s">
        <v>197</v>
      </c>
      <c r="F151" s="197" t="s">
        <v>198</v>
      </c>
      <c r="G151" s="198" t="s">
        <v>128</v>
      </c>
      <c r="H151" s="199">
        <v>198</v>
      </c>
      <c r="I151" s="200"/>
      <c r="J151" s="201">
        <f t="shared" si="0"/>
        <v>0</v>
      </c>
      <c r="K151" s="202"/>
      <c r="L151" s="37"/>
      <c r="M151" s="203" t="s">
        <v>1</v>
      </c>
      <c r="N151" s="204" t="s">
        <v>41</v>
      </c>
      <c r="O151" s="69"/>
      <c r="P151" s="205">
        <f t="shared" si="1"/>
        <v>0</v>
      </c>
      <c r="Q151" s="205">
        <v>0</v>
      </c>
      <c r="R151" s="205">
        <f t="shared" si="2"/>
        <v>0</v>
      </c>
      <c r="S151" s="205">
        <v>0</v>
      </c>
      <c r="T151" s="206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7" t="s">
        <v>169</v>
      </c>
      <c r="AT151" s="207" t="s">
        <v>118</v>
      </c>
      <c r="AU151" s="207" t="s">
        <v>83</v>
      </c>
      <c r="AY151" s="15" t="s">
        <v>117</v>
      </c>
      <c r="BE151" s="208">
        <f t="shared" si="4"/>
        <v>0</v>
      </c>
      <c r="BF151" s="208">
        <f t="shared" si="5"/>
        <v>0</v>
      </c>
      <c r="BG151" s="208">
        <f t="shared" si="6"/>
        <v>0</v>
      </c>
      <c r="BH151" s="208">
        <f t="shared" si="7"/>
        <v>0</v>
      </c>
      <c r="BI151" s="208">
        <f t="shared" si="8"/>
        <v>0</v>
      </c>
      <c r="BJ151" s="15" t="s">
        <v>81</v>
      </c>
      <c r="BK151" s="208">
        <f t="shared" si="9"/>
        <v>0</v>
      </c>
      <c r="BL151" s="15" t="s">
        <v>169</v>
      </c>
      <c r="BM151" s="207" t="s">
        <v>199</v>
      </c>
    </row>
    <row r="152" spans="1:65" s="2" customFormat="1" ht="16.5" customHeight="1" x14ac:dyDescent="0.2">
      <c r="A152" s="32"/>
      <c r="B152" s="33"/>
      <c r="C152" s="223" t="s">
        <v>169</v>
      </c>
      <c r="D152" s="223" t="s">
        <v>183</v>
      </c>
      <c r="E152" s="224" t="s">
        <v>200</v>
      </c>
      <c r="F152" s="225" t="s">
        <v>201</v>
      </c>
      <c r="G152" s="226" t="s">
        <v>128</v>
      </c>
      <c r="H152" s="227">
        <v>198</v>
      </c>
      <c r="I152" s="228"/>
      <c r="J152" s="229">
        <f t="shared" si="0"/>
        <v>0</v>
      </c>
      <c r="K152" s="230"/>
      <c r="L152" s="231"/>
      <c r="M152" s="232" t="s">
        <v>1</v>
      </c>
      <c r="N152" s="233" t="s">
        <v>41</v>
      </c>
      <c r="O152" s="69"/>
      <c r="P152" s="205">
        <f t="shared" si="1"/>
        <v>0</v>
      </c>
      <c r="Q152" s="205">
        <v>2.3000000000000001E-4</v>
      </c>
      <c r="R152" s="205">
        <f t="shared" si="2"/>
        <v>4.5540000000000004E-2</v>
      </c>
      <c r="S152" s="205">
        <v>0</v>
      </c>
      <c r="T152" s="206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7" t="s">
        <v>186</v>
      </c>
      <c r="AT152" s="207" t="s">
        <v>183</v>
      </c>
      <c r="AU152" s="207" t="s">
        <v>83</v>
      </c>
      <c r="AY152" s="15" t="s">
        <v>117</v>
      </c>
      <c r="BE152" s="208">
        <f t="shared" si="4"/>
        <v>0</v>
      </c>
      <c r="BF152" s="208">
        <f t="shared" si="5"/>
        <v>0</v>
      </c>
      <c r="BG152" s="208">
        <f t="shared" si="6"/>
        <v>0</v>
      </c>
      <c r="BH152" s="208">
        <f t="shared" si="7"/>
        <v>0</v>
      </c>
      <c r="BI152" s="208">
        <f t="shared" si="8"/>
        <v>0</v>
      </c>
      <c r="BJ152" s="15" t="s">
        <v>81</v>
      </c>
      <c r="BK152" s="208">
        <f t="shared" si="9"/>
        <v>0</v>
      </c>
      <c r="BL152" s="15" t="s">
        <v>169</v>
      </c>
      <c r="BM152" s="207" t="s">
        <v>202</v>
      </c>
    </row>
    <row r="153" spans="1:65" s="2" customFormat="1" ht="24" customHeight="1" x14ac:dyDescent="0.2">
      <c r="A153" s="32"/>
      <c r="B153" s="33"/>
      <c r="C153" s="195" t="s">
        <v>203</v>
      </c>
      <c r="D153" s="195" t="s">
        <v>118</v>
      </c>
      <c r="E153" s="196" t="s">
        <v>204</v>
      </c>
      <c r="F153" s="197" t="s">
        <v>205</v>
      </c>
      <c r="G153" s="198" t="s">
        <v>121</v>
      </c>
      <c r="H153" s="199">
        <v>26</v>
      </c>
      <c r="I153" s="200"/>
      <c r="J153" s="201">
        <f t="shared" si="0"/>
        <v>0</v>
      </c>
      <c r="K153" s="202"/>
      <c r="L153" s="37"/>
      <c r="M153" s="203" t="s">
        <v>1</v>
      </c>
      <c r="N153" s="204" t="s">
        <v>41</v>
      </c>
      <c r="O153" s="69"/>
      <c r="P153" s="205">
        <f t="shared" si="1"/>
        <v>0</v>
      </c>
      <c r="Q153" s="205">
        <v>0</v>
      </c>
      <c r="R153" s="205">
        <f t="shared" si="2"/>
        <v>0</v>
      </c>
      <c r="S153" s="205">
        <v>0</v>
      </c>
      <c r="T153" s="206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7" t="s">
        <v>169</v>
      </c>
      <c r="AT153" s="207" t="s">
        <v>118</v>
      </c>
      <c r="AU153" s="207" t="s">
        <v>83</v>
      </c>
      <c r="AY153" s="15" t="s">
        <v>117</v>
      </c>
      <c r="BE153" s="208">
        <f t="shared" si="4"/>
        <v>0</v>
      </c>
      <c r="BF153" s="208">
        <f t="shared" si="5"/>
        <v>0</v>
      </c>
      <c r="BG153" s="208">
        <f t="shared" si="6"/>
        <v>0</v>
      </c>
      <c r="BH153" s="208">
        <f t="shared" si="7"/>
        <v>0</v>
      </c>
      <c r="BI153" s="208">
        <f t="shared" si="8"/>
        <v>0</v>
      </c>
      <c r="BJ153" s="15" t="s">
        <v>81</v>
      </c>
      <c r="BK153" s="208">
        <f t="shared" si="9"/>
        <v>0</v>
      </c>
      <c r="BL153" s="15" t="s">
        <v>169</v>
      </c>
      <c r="BM153" s="207" t="s">
        <v>206</v>
      </c>
    </row>
    <row r="154" spans="1:65" s="2" customFormat="1" ht="16.5" customHeight="1" x14ac:dyDescent="0.2">
      <c r="A154" s="32"/>
      <c r="B154" s="33"/>
      <c r="C154" s="223" t="s">
        <v>207</v>
      </c>
      <c r="D154" s="223" t="s">
        <v>183</v>
      </c>
      <c r="E154" s="224" t="s">
        <v>208</v>
      </c>
      <c r="F154" s="225" t="s">
        <v>209</v>
      </c>
      <c r="G154" s="226" t="s">
        <v>121</v>
      </c>
      <c r="H154" s="227">
        <v>26</v>
      </c>
      <c r="I154" s="228"/>
      <c r="J154" s="229">
        <f t="shared" si="0"/>
        <v>0</v>
      </c>
      <c r="K154" s="230"/>
      <c r="L154" s="231"/>
      <c r="M154" s="232" t="s">
        <v>1</v>
      </c>
      <c r="N154" s="233" t="s">
        <v>41</v>
      </c>
      <c r="O154" s="69"/>
      <c r="P154" s="205">
        <f t="shared" si="1"/>
        <v>0</v>
      </c>
      <c r="Q154" s="205">
        <v>1.3999999999999999E-4</v>
      </c>
      <c r="R154" s="205">
        <f t="shared" si="2"/>
        <v>3.6399999999999996E-3</v>
      </c>
      <c r="S154" s="205">
        <v>0</v>
      </c>
      <c r="T154" s="206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7" t="s">
        <v>186</v>
      </c>
      <c r="AT154" s="207" t="s">
        <v>183</v>
      </c>
      <c r="AU154" s="207" t="s">
        <v>83</v>
      </c>
      <c r="AY154" s="15" t="s">
        <v>117</v>
      </c>
      <c r="BE154" s="208">
        <f t="shared" si="4"/>
        <v>0</v>
      </c>
      <c r="BF154" s="208">
        <f t="shared" si="5"/>
        <v>0</v>
      </c>
      <c r="BG154" s="208">
        <f t="shared" si="6"/>
        <v>0</v>
      </c>
      <c r="BH154" s="208">
        <f t="shared" si="7"/>
        <v>0</v>
      </c>
      <c r="BI154" s="208">
        <f t="shared" si="8"/>
        <v>0</v>
      </c>
      <c r="BJ154" s="15" t="s">
        <v>81</v>
      </c>
      <c r="BK154" s="208">
        <f t="shared" si="9"/>
        <v>0</v>
      </c>
      <c r="BL154" s="15" t="s">
        <v>169</v>
      </c>
      <c r="BM154" s="207" t="s">
        <v>210</v>
      </c>
    </row>
    <row r="155" spans="1:65" s="2" customFormat="1" ht="16.5" customHeight="1" x14ac:dyDescent="0.2">
      <c r="A155" s="32"/>
      <c r="B155" s="33"/>
      <c r="C155" s="195" t="s">
        <v>211</v>
      </c>
      <c r="D155" s="195" t="s">
        <v>118</v>
      </c>
      <c r="E155" s="196" t="s">
        <v>212</v>
      </c>
      <c r="F155" s="197" t="s">
        <v>213</v>
      </c>
      <c r="G155" s="198" t="s">
        <v>175</v>
      </c>
      <c r="H155" s="199">
        <v>42</v>
      </c>
      <c r="I155" s="200"/>
      <c r="J155" s="201">
        <f t="shared" si="0"/>
        <v>0</v>
      </c>
      <c r="K155" s="202"/>
      <c r="L155" s="37"/>
      <c r="M155" s="203" t="s">
        <v>1</v>
      </c>
      <c r="N155" s="204" t="s">
        <v>41</v>
      </c>
      <c r="O155" s="69"/>
      <c r="P155" s="205">
        <f t="shared" si="1"/>
        <v>0</v>
      </c>
      <c r="Q155" s="205">
        <v>0</v>
      </c>
      <c r="R155" s="205">
        <f t="shared" si="2"/>
        <v>0</v>
      </c>
      <c r="S155" s="205">
        <v>0</v>
      </c>
      <c r="T155" s="206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07" t="s">
        <v>169</v>
      </c>
      <c r="AT155" s="207" t="s">
        <v>118</v>
      </c>
      <c r="AU155" s="207" t="s">
        <v>83</v>
      </c>
      <c r="AY155" s="15" t="s">
        <v>117</v>
      </c>
      <c r="BE155" s="208">
        <f t="shared" si="4"/>
        <v>0</v>
      </c>
      <c r="BF155" s="208">
        <f t="shared" si="5"/>
        <v>0</v>
      </c>
      <c r="BG155" s="208">
        <f t="shared" si="6"/>
        <v>0</v>
      </c>
      <c r="BH155" s="208">
        <f t="shared" si="7"/>
        <v>0</v>
      </c>
      <c r="BI155" s="208">
        <f t="shared" si="8"/>
        <v>0</v>
      </c>
      <c r="BJ155" s="15" t="s">
        <v>81</v>
      </c>
      <c r="BK155" s="208">
        <f t="shared" si="9"/>
        <v>0</v>
      </c>
      <c r="BL155" s="15" t="s">
        <v>169</v>
      </c>
      <c r="BM155" s="207" t="s">
        <v>214</v>
      </c>
    </row>
    <row r="156" spans="1:65" s="2" customFormat="1" ht="16.5" customHeight="1" x14ac:dyDescent="0.2">
      <c r="A156" s="32"/>
      <c r="B156" s="33"/>
      <c r="C156" s="223" t="s">
        <v>215</v>
      </c>
      <c r="D156" s="223" t="s">
        <v>183</v>
      </c>
      <c r="E156" s="224" t="s">
        <v>216</v>
      </c>
      <c r="F156" s="225" t="s">
        <v>217</v>
      </c>
      <c r="G156" s="226" t="s">
        <v>121</v>
      </c>
      <c r="H156" s="227">
        <v>16</v>
      </c>
      <c r="I156" s="228"/>
      <c r="J156" s="229">
        <f t="shared" si="0"/>
        <v>0</v>
      </c>
      <c r="K156" s="230"/>
      <c r="L156" s="231"/>
      <c r="M156" s="232" t="s">
        <v>1</v>
      </c>
      <c r="N156" s="233" t="s">
        <v>41</v>
      </c>
      <c r="O156" s="69"/>
      <c r="P156" s="205">
        <f t="shared" si="1"/>
        <v>0</v>
      </c>
      <c r="Q156" s="205">
        <v>1.7000000000000001E-4</v>
      </c>
      <c r="R156" s="205">
        <f t="shared" si="2"/>
        <v>2.7200000000000002E-3</v>
      </c>
      <c r="S156" s="205">
        <v>0</v>
      </c>
      <c r="T156" s="206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7" t="s">
        <v>186</v>
      </c>
      <c r="AT156" s="207" t="s">
        <v>183</v>
      </c>
      <c r="AU156" s="207" t="s">
        <v>83</v>
      </c>
      <c r="AY156" s="15" t="s">
        <v>117</v>
      </c>
      <c r="BE156" s="208">
        <f t="shared" si="4"/>
        <v>0</v>
      </c>
      <c r="BF156" s="208">
        <f t="shared" si="5"/>
        <v>0</v>
      </c>
      <c r="BG156" s="208">
        <f t="shared" si="6"/>
        <v>0</v>
      </c>
      <c r="BH156" s="208">
        <f t="shared" si="7"/>
        <v>0</v>
      </c>
      <c r="BI156" s="208">
        <f t="shared" si="8"/>
        <v>0</v>
      </c>
      <c r="BJ156" s="15" t="s">
        <v>81</v>
      </c>
      <c r="BK156" s="208">
        <f t="shared" si="9"/>
        <v>0</v>
      </c>
      <c r="BL156" s="15" t="s">
        <v>169</v>
      </c>
      <c r="BM156" s="207" t="s">
        <v>218</v>
      </c>
    </row>
    <row r="157" spans="1:65" s="2" customFormat="1" ht="16.5" customHeight="1" x14ac:dyDescent="0.2">
      <c r="A157" s="32"/>
      <c r="B157" s="33"/>
      <c r="C157" s="195" t="s">
        <v>7</v>
      </c>
      <c r="D157" s="195" t="s">
        <v>118</v>
      </c>
      <c r="E157" s="196" t="s">
        <v>219</v>
      </c>
      <c r="F157" s="197" t="s">
        <v>220</v>
      </c>
      <c r="G157" s="198" t="s">
        <v>175</v>
      </c>
      <c r="H157" s="199">
        <v>4</v>
      </c>
      <c r="I157" s="200"/>
      <c r="J157" s="201">
        <f t="shared" si="0"/>
        <v>0</v>
      </c>
      <c r="K157" s="202"/>
      <c r="L157" s="37"/>
      <c r="M157" s="203" t="s">
        <v>1</v>
      </c>
      <c r="N157" s="204" t="s">
        <v>41</v>
      </c>
      <c r="O157" s="69"/>
      <c r="P157" s="205">
        <f t="shared" si="1"/>
        <v>0</v>
      </c>
      <c r="Q157" s="205">
        <v>0</v>
      </c>
      <c r="R157" s="205">
        <f t="shared" si="2"/>
        <v>0</v>
      </c>
      <c r="S157" s="205">
        <v>4.0000000000000002E-4</v>
      </c>
      <c r="T157" s="206">
        <f t="shared" si="3"/>
        <v>1.6000000000000001E-3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7" t="s">
        <v>169</v>
      </c>
      <c r="AT157" s="207" t="s">
        <v>118</v>
      </c>
      <c r="AU157" s="207" t="s">
        <v>83</v>
      </c>
      <c r="AY157" s="15" t="s">
        <v>117</v>
      </c>
      <c r="BE157" s="208">
        <f t="shared" si="4"/>
        <v>0</v>
      </c>
      <c r="BF157" s="208">
        <f t="shared" si="5"/>
        <v>0</v>
      </c>
      <c r="BG157" s="208">
        <f t="shared" si="6"/>
        <v>0</v>
      </c>
      <c r="BH157" s="208">
        <f t="shared" si="7"/>
        <v>0</v>
      </c>
      <c r="BI157" s="208">
        <f t="shared" si="8"/>
        <v>0</v>
      </c>
      <c r="BJ157" s="15" t="s">
        <v>81</v>
      </c>
      <c r="BK157" s="208">
        <f t="shared" si="9"/>
        <v>0</v>
      </c>
      <c r="BL157" s="15" t="s">
        <v>169</v>
      </c>
      <c r="BM157" s="207" t="s">
        <v>221</v>
      </c>
    </row>
    <row r="158" spans="1:65" s="2" customFormat="1" ht="16.5" customHeight="1" x14ac:dyDescent="0.2">
      <c r="A158" s="32"/>
      <c r="B158" s="33"/>
      <c r="C158" s="223" t="s">
        <v>222</v>
      </c>
      <c r="D158" s="223" t="s">
        <v>183</v>
      </c>
      <c r="E158" s="224" t="s">
        <v>223</v>
      </c>
      <c r="F158" s="225" t="s">
        <v>224</v>
      </c>
      <c r="G158" s="226" t="s">
        <v>121</v>
      </c>
      <c r="H158" s="227">
        <v>4</v>
      </c>
      <c r="I158" s="228"/>
      <c r="J158" s="229">
        <f t="shared" si="0"/>
        <v>0</v>
      </c>
      <c r="K158" s="230"/>
      <c r="L158" s="231"/>
      <c r="M158" s="232" t="s">
        <v>1</v>
      </c>
      <c r="N158" s="233" t="s">
        <v>41</v>
      </c>
      <c r="O158" s="69"/>
      <c r="P158" s="205">
        <f t="shared" si="1"/>
        <v>0</v>
      </c>
      <c r="Q158" s="205">
        <v>1.6000000000000001E-3</v>
      </c>
      <c r="R158" s="205">
        <f t="shared" si="2"/>
        <v>6.4000000000000003E-3</v>
      </c>
      <c r="S158" s="205">
        <v>0</v>
      </c>
      <c r="T158" s="206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7" t="s">
        <v>186</v>
      </c>
      <c r="AT158" s="207" t="s">
        <v>183</v>
      </c>
      <c r="AU158" s="207" t="s">
        <v>83</v>
      </c>
      <c r="AY158" s="15" t="s">
        <v>117</v>
      </c>
      <c r="BE158" s="208">
        <f t="shared" si="4"/>
        <v>0</v>
      </c>
      <c r="BF158" s="208">
        <f t="shared" si="5"/>
        <v>0</v>
      </c>
      <c r="BG158" s="208">
        <f t="shared" si="6"/>
        <v>0</v>
      </c>
      <c r="BH158" s="208">
        <f t="shared" si="7"/>
        <v>0</v>
      </c>
      <c r="BI158" s="208">
        <f t="shared" si="8"/>
        <v>0</v>
      </c>
      <c r="BJ158" s="15" t="s">
        <v>81</v>
      </c>
      <c r="BK158" s="208">
        <f t="shared" si="9"/>
        <v>0</v>
      </c>
      <c r="BL158" s="15" t="s">
        <v>169</v>
      </c>
      <c r="BM158" s="207" t="s">
        <v>225</v>
      </c>
    </row>
    <row r="159" spans="1:65" s="12" customFormat="1" ht="22.9" customHeight="1" x14ac:dyDescent="0.2">
      <c r="B159" s="181"/>
      <c r="C159" s="182"/>
      <c r="D159" s="183" t="s">
        <v>75</v>
      </c>
      <c r="E159" s="209" t="s">
        <v>226</v>
      </c>
      <c r="F159" s="209" t="s">
        <v>227</v>
      </c>
      <c r="G159" s="182"/>
      <c r="H159" s="182"/>
      <c r="I159" s="185"/>
      <c r="J159" s="210">
        <f>BK159</f>
        <v>0</v>
      </c>
      <c r="K159" s="182"/>
      <c r="L159" s="187"/>
      <c r="M159" s="188"/>
      <c r="N159" s="189"/>
      <c r="O159" s="189"/>
      <c r="P159" s="190">
        <f>SUM(P160:P163)</f>
        <v>0</v>
      </c>
      <c r="Q159" s="189"/>
      <c r="R159" s="190">
        <f>SUM(R160:R163)</f>
        <v>8.8199999999999997E-3</v>
      </c>
      <c r="S159" s="189"/>
      <c r="T159" s="191">
        <f>SUM(T160:T163)</f>
        <v>0</v>
      </c>
      <c r="AR159" s="192" t="s">
        <v>83</v>
      </c>
      <c r="AT159" s="193" t="s">
        <v>75</v>
      </c>
      <c r="AU159" s="193" t="s">
        <v>81</v>
      </c>
      <c r="AY159" s="192" t="s">
        <v>117</v>
      </c>
      <c r="BK159" s="194">
        <f>SUM(BK160:BK163)</f>
        <v>0</v>
      </c>
    </row>
    <row r="160" spans="1:65" s="2" customFormat="1" ht="24" customHeight="1" x14ac:dyDescent="0.2">
      <c r="A160" s="32"/>
      <c r="B160" s="33"/>
      <c r="C160" s="195" t="s">
        <v>228</v>
      </c>
      <c r="D160" s="195" t="s">
        <v>118</v>
      </c>
      <c r="E160" s="196" t="s">
        <v>229</v>
      </c>
      <c r="F160" s="197" t="s">
        <v>230</v>
      </c>
      <c r="G160" s="198" t="s">
        <v>137</v>
      </c>
      <c r="H160" s="199">
        <v>18</v>
      </c>
      <c r="I160" s="200"/>
      <c r="J160" s="201">
        <f>ROUND(I160*H160,2)</f>
        <v>0</v>
      </c>
      <c r="K160" s="202"/>
      <c r="L160" s="37"/>
      <c r="M160" s="203" t="s">
        <v>1</v>
      </c>
      <c r="N160" s="204" t="s">
        <v>41</v>
      </c>
      <c r="O160" s="69"/>
      <c r="P160" s="205">
        <f>O160*H160</f>
        <v>0</v>
      </c>
      <c r="Q160" s="205">
        <v>2.0000000000000001E-4</v>
      </c>
      <c r="R160" s="205">
        <f>Q160*H160</f>
        <v>3.6000000000000003E-3</v>
      </c>
      <c r="S160" s="205">
        <v>0</v>
      </c>
      <c r="T160" s="20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7" t="s">
        <v>169</v>
      </c>
      <c r="AT160" s="207" t="s">
        <v>118</v>
      </c>
      <c r="AU160" s="207" t="s">
        <v>83</v>
      </c>
      <c r="AY160" s="15" t="s">
        <v>117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5" t="s">
        <v>81</v>
      </c>
      <c r="BK160" s="208">
        <f>ROUND(I160*H160,2)</f>
        <v>0</v>
      </c>
      <c r="BL160" s="15" t="s">
        <v>169</v>
      </c>
      <c r="BM160" s="207" t="s">
        <v>231</v>
      </c>
    </row>
    <row r="161" spans="1:65" s="2" customFormat="1" ht="24" customHeight="1" x14ac:dyDescent="0.2">
      <c r="A161" s="32"/>
      <c r="B161" s="33"/>
      <c r="C161" s="195" t="s">
        <v>232</v>
      </c>
      <c r="D161" s="195" t="s">
        <v>118</v>
      </c>
      <c r="E161" s="196" t="s">
        <v>233</v>
      </c>
      <c r="F161" s="197" t="s">
        <v>234</v>
      </c>
      <c r="G161" s="198" t="s">
        <v>137</v>
      </c>
      <c r="H161" s="199">
        <v>18</v>
      </c>
      <c r="I161" s="200"/>
      <c r="J161" s="201">
        <f>ROUND(I161*H161,2)</f>
        <v>0</v>
      </c>
      <c r="K161" s="202"/>
      <c r="L161" s="37"/>
      <c r="M161" s="203" t="s">
        <v>1</v>
      </c>
      <c r="N161" s="204" t="s">
        <v>41</v>
      </c>
      <c r="O161" s="69"/>
      <c r="P161" s="205">
        <f>O161*H161</f>
        <v>0</v>
      </c>
      <c r="Q161" s="205">
        <v>2.5999999999999998E-4</v>
      </c>
      <c r="R161" s="205">
        <f>Q161*H161</f>
        <v>4.6799999999999993E-3</v>
      </c>
      <c r="S161" s="205">
        <v>0</v>
      </c>
      <c r="T161" s="20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7" t="s">
        <v>169</v>
      </c>
      <c r="AT161" s="207" t="s">
        <v>118</v>
      </c>
      <c r="AU161" s="207" t="s">
        <v>83</v>
      </c>
      <c r="AY161" s="15" t="s">
        <v>117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5" t="s">
        <v>81</v>
      </c>
      <c r="BK161" s="208">
        <f>ROUND(I161*H161,2)</f>
        <v>0</v>
      </c>
      <c r="BL161" s="15" t="s">
        <v>169</v>
      </c>
      <c r="BM161" s="207" t="s">
        <v>235</v>
      </c>
    </row>
    <row r="162" spans="1:65" s="2" customFormat="1" ht="24" customHeight="1" x14ac:dyDescent="0.2">
      <c r="A162" s="32"/>
      <c r="B162" s="33"/>
      <c r="C162" s="195" t="s">
        <v>236</v>
      </c>
      <c r="D162" s="195" t="s">
        <v>118</v>
      </c>
      <c r="E162" s="196" t="s">
        <v>237</v>
      </c>
      <c r="F162" s="197" t="s">
        <v>238</v>
      </c>
      <c r="G162" s="198" t="s">
        <v>137</v>
      </c>
      <c r="H162" s="199">
        <v>18</v>
      </c>
      <c r="I162" s="200"/>
      <c r="J162" s="201">
        <f>ROUND(I162*H162,2)</f>
        <v>0</v>
      </c>
      <c r="K162" s="202"/>
      <c r="L162" s="37"/>
      <c r="M162" s="203" t="s">
        <v>1</v>
      </c>
      <c r="N162" s="204" t="s">
        <v>41</v>
      </c>
      <c r="O162" s="69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7" t="s">
        <v>169</v>
      </c>
      <c r="AT162" s="207" t="s">
        <v>118</v>
      </c>
      <c r="AU162" s="207" t="s">
        <v>83</v>
      </c>
      <c r="AY162" s="15" t="s">
        <v>117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5" t="s">
        <v>81</v>
      </c>
      <c r="BK162" s="208">
        <f>ROUND(I162*H162,2)</f>
        <v>0</v>
      </c>
      <c r="BL162" s="15" t="s">
        <v>169</v>
      </c>
      <c r="BM162" s="207" t="s">
        <v>239</v>
      </c>
    </row>
    <row r="163" spans="1:65" s="2" customFormat="1" ht="24" customHeight="1" x14ac:dyDescent="0.2">
      <c r="A163" s="32"/>
      <c r="B163" s="33"/>
      <c r="C163" s="195" t="s">
        <v>240</v>
      </c>
      <c r="D163" s="195" t="s">
        <v>118</v>
      </c>
      <c r="E163" s="196" t="s">
        <v>241</v>
      </c>
      <c r="F163" s="197" t="s">
        <v>242</v>
      </c>
      <c r="G163" s="198" t="s">
        <v>137</v>
      </c>
      <c r="H163" s="199">
        <v>18</v>
      </c>
      <c r="I163" s="200"/>
      <c r="J163" s="201">
        <f>ROUND(I163*H163,2)</f>
        <v>0</v>
      </c>
      <c r="K163" s="202"/>
      <c r="L163" s="37"/>
      <c r="M163" s="203" t="s">
        <v>1</v>
      </c>
      <c r="N163" s="204" t="s">
        <v>41</v>
      </c>
      <c r="O163" s="69"/>
      <c r="P163" s="205">
        <f>O163*H163</f>
        <v>0</v>
      </c>
      <c r="Q163" s="205">
        <v>3.0000000000000001E-5</v>
      </c>
      <c r="R163" s="205">
        <f>Q163*H163</f>
        <v>5.4000000000000001E-4</v>
      </c>
      <c r="S163" s="205">
        <v>0</v>
      </c>
      <c r="T163" s="20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7" t="s">
        <v>169</v>
      </c>
      <c r="AT163" s="207" t="s">
        <v>118</v>
      </c>
      <c r="AU163" s="207" t="s">
        <v>83</v>
      </c>
      <c r="AY163" s="15" t="s">
        <v>117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5" t="s">
        <v>81</v>
      </c>
      <c r="BK163" s="208">
        <f>ROUND(I163*H163,2)</f>
        <v>0</v>
      </c>
      <c r="BL163" s="15" t="s">
        <v>169</v>
      </c>
      <c r="BM163" s="207" t="s">
        <v>243</v>
      </c>
    </row>
    <row r="164" spans="1:65" s="12" customFormat="1" ht="22.9" customHeight="1" x14ac:dyDescent="0.2">
      <c r="B164" s="181"/>
      <c r="C164" s="182"/>
      <c r="D164" s="183" t="s">
        <v>75</v>
      </c>
      <c r="E164" s="209" t="s">
        <v>244</v>
      </c>
      <c r="F164" s="209" t="s">
        <v>245</v>
      </c>
      <c r="G164" s="182"/>
      <c r="H164" s="182"/>
      <c r="I164" s="185"/>
      <c r="J164" s="210">
        <f>BK164</f>
        <v>0</v>
      </c>
      <c r="K164" s="182"/>
      <c r="L164" s="187"/>
      <c r="M164" s="188"/>
      <c r="N164" s="189"/>
      <c r="O164" s="189"/>
      <c r="P164" s="190">
        <f>SUM(P165:P179)</f>
        <v>0</v>
      </c>
      <c r="Q164" s="189"/>
      <c r="R164" s="190">
        <f>SUM(R165:R179)</f>
        <v>2.1839999999999998E-2</v>
      </c>
      <c r="S164" s="189"/>
      <c r="T164" s="191">
        <f>SUM(T165:T179)</f>
        <v>0</v>
      </c>
      <c r="AR164" s="192" t="s">
        <v>83</v>
      </c>
      <c r="AT164" s="193" t="s">
        <v>75</v>
      </c>
      <c r="AU164" s="193" t="s">
        <v>81</v>
      </c>
      <c r="AY164" s="192" t="s">
        <v>117</v>
      </c>
      <c r="BK164" s="194">
        <f>SUM(BK165:BK179)</f>
        <v>0</v>
      </c>
    </row>
    <row r="165" spans="1:65" s="2" customFormat="1" ht="24" customHeight="1" x14ac:dyDescent="0.2">
      <c r="A165" s="32"/>
      <c r="B165" s="33"/>
      <c r="C165" s="195" t="s">
        <v>246</v>
      </c>
      <c r="D165" s="195" t="s">
        <v>118</v>
      </c>
      <c r="E165" s="196" t="s">
        <v>247</v>
      </c>
      <c r="F165" s="197" t="s">
        <v>248</v>
      </c>
      <c r="G165" s="198" t="s">
        <v>137</v>
      </c>
      <c r="H165" s="199">
        <v>289.69499999999999</v>
      </c>
      <c r="I165" s="200"/>
      <c r="J165" s="201">
        <f>ROUND(I165*H165,2)</f>
        <v>0</v>
      </c>
      <c r="K165" s="202"/>
      <c r="L165" s="37"/>
      <c r="M165" s="203" t="s">
        <v>1</v>
      </c>
      <c r="N165" s="204" t="s">
        <v>41</v>
      </c>
      <c r="O165" s="69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7" t="s">
        <v>169</v>
      </c>
      <c r="AT165" s="207" t="s">
        <v>118</v>
      </c>
      <c r="AU165" s="207" t="s">
        <v>83</v>
      </c>
      <c r="AY165" s="15" t="s">
        <v>117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5" t="s">
        <v>81</v>
      </c>
      <c r="BK165" s="208">
        <f>ROUND(I165*H165,2)</f>
        <v>0</v>
      </c>
      <c r="BL165" s="15" t="s">
        <v>169</v>
      </c>
      <c r="BM165" s="207" t="s">
        <v>249</v>
      </c>
    </row>
    <row r="166" spans="1:65" s="13" customFormat="1" ht="22.5" x14ac:dyDescent="0.2">
      <c r="B166" s="211"/>
      <c r="C166" s="212"/>
      <c r="D166" s="213" t="s">
        <v>130</v>
      </c>
      <c r="E166" s="214" t="s">
        <v>1</v>
      </c>
      <c r="F166" s="215" t="s">
        <v>250</v>
      </c>
      <c r="G166" s="212"/>
      <c r="H166" s="216">
        <v>289.69499999999999</v>
      </c>
      <c r="I166" s="217"/>
      <c r="J166" s="212"/>
      <c r="K166" s="212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130</v>
      </c>
      <c r="AU166" s="222" t="s">
        <v>83</v>
      </c>
      <c r="AV166" s="13" t="s">
        <v>83</v>
      </c>
      <c r="AW166" s="13" t="s">
        <v>32</v>
      </c>
      <c r="AX166" s="13" t="s">
        <v>81</v>
      </c>
      <c r="AY166" s="222" t="s">
        <v>117</v>
      </c>
    </row>
    <row r="167" spans="1:65" s="2" customFormat="1" ht="24" customHeight="1" x14ac:dyDescent="0.2">
      <c r="A167" s="32"/>
      <c r="B167" s="33"/>
      <c r="C167" s="223" t="s">
        <v>251</v>
      </c>
      <c r="D167" s="223" t="s">
        <v>183</v>
      </c>
      <c r="E167" s="224" t="s">
        <v>252</v>
      </c>
      <c r="F167" s="225" t="s">
        <v>253</v>
      </c>
      <c r="G167" s="226" t="s">
        <v>121</v>
      </c>
      <c r="H167" s="227">
        <v>2</v>
      </c>
      <c r="I167" s="228"/>
      <c r="J167" s="229">
        <f t="shared" ref="J167:J177" si="10">ROUND(I167*H167,2)</f>
        <v>0</v>
      </c>
      <c r="K167" s="230"/>
      <c r="L167" s="231"/>
      <c r="M167" s="232" t="s">
        <v>1</v>
      </c>
      <c r="N167" s="233" t="s">
        <v>41</v>
      </c>
      <c r="O167" s="69"/>
      <c r="P167" s="205">
        <f t="shared" ref="P167:P177" si="11">O167*H167</f>
        <v>0</v>
      </c>
      <c r="Q167" s="205">
        <v>5.1999999999999995E-4</v>
      </c>
      <c r="R167" s="205">
        <f t="shared" ref="R167:R177" si="12">Q167*H167</f>
        <v>1.0399999999999999E-3</v>
      </c>
      <c r="S167" s="205">
        <v>0</v>
      </c>
      <c r="T167" s="206">
        <f t="shared" ref="T167:T177" si="13"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7" t="s">
        <v>186</v>
      </c>
      <c r="AT167" s="207" t="s">
        <v>183</v>
      </c>
      <c r="AU167" s="207" t="s">
        <v>83</v>
      </c>
      <c r="AY167" s="15" t="s">
        <v>117</v>
      </c>
      <c r="BE167" s="208">
        <f t="shared" ref="BE167:BE177" si="14">IF(N167="základní",J167,0)</f>
        <v>0</v>
      </c>
      <c r="BF167" s="208">
        <f t="shared" ref="BF167:BF177" si="15">IF(N167="snížená",J167,0)</f>
        <v>0</v>
      </c>
      <c r="BG167" s="208">
        <f t="shared" ref="BG167:BG177" si="16">IF(N167="zákl. přenesená",J167,0)</f>
        <v>0</v>
      </c>
      <c r="BH167" s="208">
        <f t="shared" ref="BH167:BH177" si="17">IF(N167="sníž. přenesená",J167,0)</f>
        <v>0</v>
      </c>
      <c r="BI167" s="208">
        <f t="shared" ref="BI167:BI177" si="18">IF(N167="nulová",J167,0)</f>
        <v>0</v>
      </c>
      <c r="BJ167" s="15" t="s">
        <v>81</v>
      </c>
      <c r="BK167" s="208">
        <f t="shared" ref="BK167:BK177" si="19">ROUND(I167*H167,2)</f>
        <v>0</v>
      </c>
      <c r="BL167" s="15" t="s">
        <v>169</v>
      </c>
      <c r="BM167" s="207" t="s">
        <v>254</v>
      </c>
    </row>
    <row r="168" spans="1:65" s="2" customFormat="1" ht="24" customHeight="1" x14ac:dyDescent="0.2">
      <c r="A168" s="32"/>
      <c r="B168" s="33"/>
      <c r="C168" s="223" t="s">
        <v>255</v>
      </c>
      <c r="D168" s="223" t="s">
        <v>183</v>
      </c>
      <c r="E168" s="224" t="s">
        <v>256</v>
      </c>
      <c r="F168" s="225" t="s">
        <v>257</v>
      </c>
      <c r="G168" s="226" t="s">
        <v>121</v>
      </c>
      <c r="H168" s="227">
        <v>10</v>
      </c>
      <c r="I168" s="228"/>
      <c r="J168" s="229">
        <f t="shared" si="10"/>
        <v>0</v>
      </c>
      <c r="K168" s="230"/>
      <c r="L168" s="231"/>
      <c r="M168" s="232" t="s">
        <v>1</v>
      </c>
      <c r="N168" s="233" t="s">
        <v>41</v>
      </c>
      <c r="O168" s="69"/>
      <c r="P168" s="205">
        <f t="shared" si="11"/>
        <v>0</v>
      </c>
      <c r="Q168" s="205">
        <v>5.1999999999999995E-4</v>
      </c>
      <c r="R168" s="205">
        <f t="shared" si="12"/>
        <v>5.1999999999999998E-3</v>
      </c>
      <c r="S168" s="205">
        <v>0</v>
      </c>
      <c r="T168" s="206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7" t="s">
        <v>186</v>
      </c>
      <c r="AT168" s="207" t="s">
        <v>183</v>
      </c>
      <c r="AU168" s="207" t="s">
        <v>83</v>
      </c>
      <c r="AY168" s="15" t="s">
        <v>117</v>
      </c>
      <c r="BE168" s="208">
        <f t="shared" si="14"/>
        <v>0</v>
      </c>
      <c r="BF168" s="208">
        <f t="shared" si="15"/>
        <v>0</v>
      </c>
      <c r="BG168" s="208">
        <f t="shared" si="16"/>
        <v>0</v>
      </c>
      <c r="BH168" s="208">
        <f t="shared" si="17"/>
        <v>0</v>
      </c>
      <c r="BI168" s="208">
        <f t="shared" si="18"/>
        <v>0</v>
      </c>
      <c r="BJ168" s="15" t="s">
        <v>81</v>
      </c>
      <c r="BK168" s="208">
        <f t="shared" si="19"/>
        <v>0</v>
      </c>
      <c r="BL168" s="15" t="s">
        <v>169</v>
      </c>
      <c r="BM168" s="207" t="s">
        <v>258</v>
      </c>
    </row>
    <row r="169" spans="1:65" s="2" customFormat="1" ht="24" customHeight="1" x14ac:dyDescent="0.2">
      <c r="A169" s="32"/>
      <c r="B169" s="33"/>
      <c r="C169" s="223" t="s">
        <v>259</v>
      </c>
      <c r="D169" s="223" t="s">
        <v>183</v>
      </c>
      <c r="E169" s="224" t="s">
        <v>260</v>
      </c>
      <c r="F169" s="225" t="s">
        <v>261</v>
      </c>
      <c r="G169" s="226" t="s">
        <v>121</v>
      </c>
      <c r="H169" s="227">
        <v>4</v>
      </c>
      <c r="I169" s="228"/>
      <c r="J169" s="229">
        <f t="shared" si="10"/>
        <v>0</v>
      </c>
      <c r="K169" s="230"/>
      <c r="L169" s="231"/>
      <c r="M169" s="232" t="s">
        <v>1</v>
      </c>
      <c r="N169" s="233" t="s">
        <v>41</v>
      </c>
      <c r="O169" s="69"/>
      <c r="P169" s="205">
        <f t="shared" si="11"/>
        <v>0</v>
      </c>
      <c r="Q169" s="205">
        <v>5.1999999999999995E-4</v>
      </c>
      <c r="R169" s="205">
        <f t="shared" si="12"/>
        <v>2.0799999999999998E-3</v>
      </c>
      <c r="S169" s="205">
        <v>0</v>
      </c>
      <c r="T169" s="206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7" t="s">
        <v>186</v>
      </c>
      <c r="AT169" s="207" t="s">
        <v>183</v>
      </c>
      <c r="AU169" s="207" t="s">
        <v>83</v>
      </c>
      <c r="AY169" s="15" t="s">
        <v>117</v>
      </c>
      <c r="BE169" s="208">
        <f t="shared" si="14"/>
        <v>0</v>
      </c>
      <c r="BF169" s="208">
        <f t="shared" si="15"/>
        <v>0</v>
      </c>
      <c r="BG169" s="208">
        <f t="shared" si="16"/>
        <v>0</v>
      </c>
      <c r="BH169" s="208">
        <f t="shared" si="17"/>
        <v>0</v>
      </c>
      <c r="BI169" s="208">
        <f t="shared" si="18"/>
        <v>0</v>
      </c>
      <c r="BJ169" s="15" t="s">
        <v>81</v>
      </c>
      <c r="BK169" s="208">
        <f t="shared" si="19"/>
        <v>0</v>
      </c>
      <c r="BL169" s="15" t="s">
        <v>169</v>
      </c>
      <c r="BM169" s="207" t="s">
        <v>262</v>
      </c>
    </row>
    <row r="170" spans="1:65" s="2" customFormat="1" ht="24" customHeight="1" x14ac:dyDescent="0.2">
      <c r="A170" s="32"/>
      <c r="B170" s="33"/>
      <c r="C170" s="223" t="s">
        <v>263</v>
      </c>
      <c r="D170" s="223" t="s">
        <v>183</v>
      </c>
      <c r="E170" s="224" t="s">
        <v>264</v>
      </c>
      <c r="F170" s="225" t="s">
        <v>265</v>
      </c>
      <c r="G170" s="226" t="s">
        <v>121</v>
      </c>
      <c r="H170" s="227">
        <v>20</v>
      </c>
      <c r="I170" s="228"/>
      <c r="J170" s="229">
        <f t="shared" si="10"/>
        <v>0</v>
      </c>
      <c r="K170" s="230"/>
      <c r="L170" s="231"/>
      <c r="M170" s="232" t="s">
        <v>1</v>
      </c>
      <c r="N170" s="233" t="s">
        <v>41</v>
      </c>
      <c r="O170" s="69"/>
      <c r="P170" s="205">
        <f t="shared" si="11"/>
        <v>0</v>
      </c>
      <c r="Q170" s="205">
        <v>5.1999999999999995E-4</v>
      </c>
      <c r="R170" s="205">
        <f t="shared" si="12"/>
        <v>1.04E-2</v>
      </c>
      <c r="S170" s="205">
        <v>0</v>
      </c>
      <c r="T170" s="206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07" t="s">
        <v>186</v>
      </c>
      <c r="AT170" s="207" t="s">
        <v>183</v>
      </c>
      <c r="AU170" s="207" t="s">
        <v>83</v>
      </c>
      <c r="AY170" s="15" t="s">
        <v>117</v>
      </c>
      <c r="BE170" s="208">
        <f t="shared" si="14"/>
        <v>0</v>
      </c>
      <c r="BF170" s="208">
        <f t="shared" si="15"/>
        <v>0</v>
      </c>
      <c r="BG170" s="208">
        <f t="shared" si="16"/>
        <v>0</v>
      </c>
      <c r="BH170" s="208">
        <f t="shared" si="17"/>
        <v>0</v>
      </c>
      <c r="BI170" s="208">
        <f t="shared" si="18"/>
        <v>0</v>
      </c>
      <c r="BJ170" s="15" t="s">
        <v>81</v>
      </c>
      <c r="BK170" s="208">
        <f t="shared" si="19"/>
        <v>0</v>
      </c>
      <c r="BL170" s="15" t="s">
        <v>169</v>
      </c>
      <c r="BM170" s="207" t="s">
        <v>266</v>
      </c>
    </row>
    <row r="171" spans="1:65" s="2" customFormat="1" ht="24" customHeight="1" x14ac:dyDescent="0.2">
      <c r="A171" s="32"/>
      <c r="B171" s="33"/>
      <c r="C171" s="223" t="s">
        <v>186</v>
      </c>
      <c r="D171" s="223" t="s">
        <v>183</v>
      </c>
      <c r="E171" s="224" t="s">
        <v>267</v>
      </c>
      <c r="F171" s="225" t="s">
        <v>268</v>
      </c>
      <c r="G171" s="226" t="s">
        <v>121</v>
      </c>
      <c r="H171" s="227">
        <v>2</v>
      </c>
      <c r="I171" s="228"/>
      <c r="J171" s="229">
        <f t="shared" si="10"/>
        <v>0</v>
      </c>
      <c r="K171" s="230"/>
      <c r="L171" s="231"/>
      <c r="M171" s="232" t="s">
        <v>1</v>
      </c>
      <c r="N171" s="233" t="s">
        <v>41</v>
      </c>
      <c r="O171" s="69"/>
      <c r="P171" s="205">
        <f t="shared" si="11"/>
        <v>0</v>
      </c>
      <c r="Q171" s="205">
        <v>5.1999999999999995E-4</v>
      </c>
      <c r="R171" s="205">
        <f t="shared" si="12"/>
        <v>1.0399999999999999E-3</v>
      </c>
      <c r="S171" s="205">
        <v>0</v>
      </c>
      <c r="T171" s="206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7" t="s">
        <v>186</v>
      </c>
      <c r="AT171" s="207" t="s">
        <v>183</v>
      </c>
      <c r="AU171" s="207" t="s">
        <v>83</v>
      </c>
      <c r="AY171" s="15" t="s">
        <v>117</v>
      </c>
      <c r="BE171" s="208">
        <f t="shared" si="14"/>
        <v>0</v>
      </c>
      <c r="BF171" s="208">
        <f t="shared" si="15"/>
        <v>0</v>
      </c>
      <c r="BG171" s="208">
        <f t="shared" si="16"/>
        <v>0</v>
      </c>
      <c r="BH171" s="208">
        <f t="shared" si="17"/>
        <v>0</v>
      </c>
      <c r="BI171" s="208">
        <f t="shared" si="18"/>
        <v>0</v>
      </c>
      <c r="BJ171" s="15" t="s">
        <v>81</v>
      </c>
      <c r="BK171" s="208">
        <f t="shared" si="19"/>
        <v>0</v>
      </c>
      <c r="BL171" s="15" t="s">
        <v>169</v>
      </c>
      <c r="BM171" s="207" t="s">
        <v>269</v>
      </c>
    </row>
    <row r="172" spans="1:65" s="2" customFormat="1" ht="24" customHeight="1" x14ac:dyDescent="0.2">
      <c r="A172" s="32"/>
      <c r="B172" s="33"/>
      <c r="C172" s="223" t="s">
        <v>270</v>
      </c>
      <c r="D172" s="223" t="s">
        <v>183</v>
      </c>
      <c r="E172" s="224" t="s">
        <v>271</v>
      </c>
      <c r="F172" s="225" t="s">
        <v>272</v>
      </c>
      <c r="G172" s="226" t="s">
        <v>121</v>
      </c>
      <c r="H172" s="227">
        <v>2</v>
      </c>
      <c r="I172" s="228"/>
      <c r="J172" s="229">
        <f t="shared" si="10"/>
        <v>0</v>
      </c>
      <c r="K172" s="230"/>
      <c r="L172" s="231"/>
      <c r="M172" s="232" t="s">
        <v>1</v>
      </c>
      <c r="N172" s="233" t="s">
        <v>41</v>
      </c>
      <c r="O172" s="69"/>
      <c r="P172" s="205">
        <f t="shared" si="11"/>
        <v>0</v>
      </c>
      <c r="Q172" s="205">
        <v>5.1999999999999995E-4</v>
      </c>
      <c r="R172" s="205">
        <f t="shared" si="12"/>
        <v>1.0399999999999999E-3</v>
      </c>
      <c r="S172" s="205">
        <v>0</v>
      </c>
      <c r="T172" s="206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07" t="s">
        <v>186</v>
      </c>
      <c r="AT172" s="207" t="s">
        <v>183</v>
      </c>
      <c r="AU172" s="207" t="s">
        <v>83</v>
      </c>
      <c r="AY172" s="15" t="s">
        <v>117</v>
      </c>
      <c r="BE172" s="208">
        <f t="shared" si="14"/>
        <v>0</v>
      </c>
      <c r="BF172" s="208">
        <f t="shared" si="15"/>
        <v>0</v>
      </c>
      <c r="BG172" s="208">
        <f t="shared" si="16"/>
        <v>0</v>
      </c>
      <c r="BH172" s="208">
        <f t="shared" si="17"/>
        <v>0</v>
      </c>
      <c r="BI172" s="208">
        <f t="shared" si="18"/>
        <v>0</v>
      </c>
      <c r="BJ172" s="15" t="s">
        <v>81</v>
      </c>
      <c r="BK172" s="208">
        <f t="shared" si="19"/>
        <v>0</v>
      </c>
      <c r="BL172" s="15" t="s">
        <v>169</v>
      </c>
      <c r="BM172" s="207" t="s">
        <v>273</v>
      </c>
    </row>
    <row r="173" spans="1:65" s="2" customFormat="1" ht="24" customHeight="1" x14ac:dyDescent="0.2">
      <c r="A173" s="32"/>
      <c r="B173" s="33"/>
      <c r="C173" s="223" t="s">
        <v>274</v>
      </c>
      <c r="D173" s="223" t="s">
        <v>183</v>
      </c>
      <c r="E173" s="224" t="s">
        <v>275</v>
      </c>
      <c r="F173" s="225" t="s">
        <v>276</v>
      </c>
      <c r="G173" s="226" t="s">
        <v>121</v>
      </c>
      <c r="H173" s="227">
        <v>2</v>
      </c>
      <c r="I173" s="228"/>
      <c r="J173" s="229">
        <f t="shared" si="10"/>
        <v>0</v>
      </c>
      <c r="K173" s="230"/>
      <c r="L173" s="231"/>
      <c r="M173" s="232" t="s">
        <v>1</v>
      </c>
      <c r="N173" s="233" t="s">
        <v>41</v>
      </c>
      <c r="O173" s="69"/>
      <c r="P173" s="205">
        <f t="shared" si="11"/>
        <v>0</v>
      </c>
      <c r="Q173" s="205">
        <v>5.1999999999999995E-4</v>
      </c>
      <c r="R173" s="205">
        <f t="shared" si="12"/>
        <v>1.0399999999999999E-3</v>
      </c>
      <c r="S173" s="205">
        <v>0</v>
      </c>
      <c r="T173" s="206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07" t="s">
        <v>186</v>
      </c>
      <c r="AT173" s="207" t="s">
        <v>183</v>
      </c>
      <c r="AU173" s="207" t="s">
        <v>83</v>
      </c>
      <c r="AY173" s="15" t="s">
        <v>117</v>
      </c>
      <c r="BE173" s="208">
        <f t="shared" si="14"/>
        <v>0</v>
      </c>
      <c r="BF173" s="208">
        <f t="shared" si="15"/>
        <v>0</v>
      </c>
      <c r="BG173" s="208">
        <f t="shared" si="16"/>
        <v>0</v>
      </c>
      <c r="BH173" s="208">
        <f t="shared" si="17"/>
        <v>0</v>
      </c>
      <c r="BI173" s="208">
        <f t="shared" si="18"/>
        <v>0</v>
      </c>
      <c r="BJ173" s="15" t="s">
        <v>81</v>
      </c>
      <c r="BK173" s="208">
        <f t="shared" si="19"/>
        <v>0</v>
      </c>
      <c r="BL173" s="15" t="s">
        <v>169</v>
      </c>
      <c r="BM173" s="207" t="s">
        <v>277</v>
      </c>
    </row>
    <row r="174" spans="1:65" s="2" customFormat="1" ht="36" customHeight="1" x14ac:dyDescent="0.2">
      <c r="A174" s="32"/>
      <c r="B174" s="33"/>
      <c r="C174" s="195" t="s">
        <v>278</v>
      </c>
      <c r="D174" s="195" t="s">
        <v>118</v>
      </c>
      <c r="E174" s="196" t="s">
        <v>279</v>
      </c>
      <c r="F174" s="197" t="s">
        <v>280</v>
      </c>
      <c r="G174" s="198" t="s">
        <v>175</v>
      </c>
      <c r="H174" s="199">
        <v>4</v>
      </c>
      <c r="I174" s="200"/>
      <c r="J174" s="201">
        <f t="shared" si="10"/>
        <v>0</v>
      </c>
      <c r="K174" s="202"/>
      <c r="L174" s="37"/>
      <c r="M174" s="203" t="s">
        <v>1</v>
      </c>
      <c r="N174" s="204" t="s">
        <v>41</v>
      </c>
      <c r="O174" s="69"/>
      <c r="P174" s="205">
        <f t="shared" si="11"/>
        <v>0</v>
      </c>
      <c r="Q174" s="205">
        <v>0</v>
      </c>
      <c r="R174" s="205">
        <f t="shared" si="12"/>
        <v>0</v>
      </c>
      <c r="S174" s="205">
        <v>0</v>
      </c>
      <c r="T174" s="206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7" t="s">
        <v>169</v>
      </c>
      <c r="AT174" s="207" t="s">
        <v>118</v>
      </c>
      <c r="AU174" s="207" t="s">
        <v>83</v>
      </c>
      <c r="AY174" s="15" t="s">
        <v>117</v>
      </c>
      <c r="BE174" s="208">
        <f t="shared" si="14"/>
        <v>0</v>
      </c>
      <c r="BF174" s="208">
        <f t="shared" si="15"/>
        <v>0</v>
      </c>
      <c r="BG174" s="208">
        <f t="shared" si="16"/>
        <v>0</v>
      </c>
      <c r="BH174" s="208">
        <f t="shared" si="17"/>
        <v>0</v>
      </c>
      <c r="BI174" s="208">
        <f t="shared" si="18"/>
        <v>0</v>
      </c>
      <c r="BJ174" s="15" t="s">
        <v>81</v>
      </c>
      <c r="BK174" s="208">
        <f t="shared" si="19"/>
        <v>0</v>
      </c>
      <c r="BL174" s="15" t="s">
        <v>169</v>
      </c>
      <c r="BM174" s="207" t="s">
        <v>281</v>
      </c>
    </row>
    <row r="175" spans="1:65" s="2" customFormat="1" ht="36" customHeight="1" x14ac:dyDescent="0.2">
      <c r="A175" s="32"/>
      <c r="B175" s="33"/>
      <c r="C175" s="195" t="s">
        <v>282</v>
      </c>
      <c r="D175" s="195" t="s">
        <v>118</v>
      </c>
      <c r="E175" s="196" t="s">
        <v>283</v>
      </c>
      <c r="F175" s="197" t="s">
        <v>284</v>
      </c>
      <c r="G175" s="198" t="s">
        <v>175</v>
      </c>
      <c r="H175" s="199">
        <v>19</v>
      </c>
      <c r="I175" s="200"/>
      <c r="J175" s="201">
        <f t="shared" si="10"/>
        <v>0</v>
      </c>
      <c r="K175" s="202"/>
      <c r="L175" s="37"/>
      <c r="M175" s="203" t="s">
        <v>1</v>
      </c>
      <c r="N175" s="204" t="s">
        <v>41</v>
      </c>
      <c r="O175" s="69"/>
      <c r="P175" s="205">
        <f t="shared" si="11"/>
        <v>0</v>
      </c>
      <c r="Q175" s="205">
        <v>0</v>
      </c>
      <c r="R175" s="205">
        <f t="shared" si="12"/>
        <v>0</v>
      </c>
      <c r="S175" s="205">
        <v>0</v>
      </c>
      <c r="T175" s="206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07" t="s">
        <v>169</v>
      </c>
      <c r="AT175" s="207" t="s">
        <v>118</v>
      </c>
      <c r="AU175" s="207" t="s">
        <v>83</v>
      </c>
      <c r="AY175" s="15" t="s">
        <v>117</v>
      </c>
      <c r="BE175" s="208">
        <f t="shared" si="14"/>
        <v>0</v>
      </c>
      <c r="BF175" s="208">
        <f t="shared" si="15"/>
        <v>0</v>
      </c>
      <c r="BG175" s="208">
        <f t="shared" si="16"/>
        <v>0</v>
      </c>
      <c r="BH175" s="208">
        <f t="shared" si="17"/>
        <v>0</v>
      </c>
      <c r="BI175" s="208">
        <f t="shared" si="18"/>
        <v>0</v>
      </c>
      <c r="BJ175" s="15" t="s">
        <v>81</v>
      </c>
      <c r="BK175" s="208">
        <f t="shared" si="19"/>
        <v>0</v>
      </c>
      <c r="BL175" s="15" t="s">
        <v>169</v>
      </c>
      <c r="BM175" s="207" t="s">
        <v>285</v>
      </c>
    </row>
    <row r="176" spans="1:65" s="2" customFormat="1" ht="36" customHeight="1" x14ac:dyDescent="0.2">
      <c r="A176" s="32"/>
      <c r="B176" s="33"/>
      <c r="C176" s="195" t="s">
        <v>286</v>
      </c>
      <c r="D176" s="195" t="s">
        <v>118</v>
      </c>
      <c r="E176" s="196" t="s">
        <v>287</v>
      </c>
      <c r="F176" s="197" t="s">
        <v>288</v>
      </c>
      <c r="G176" s="198" t="s">
        <v>175</v>
      </c>
      <c r="H176" s="199">
        <v>4</v>
      </c>
      <c r="I176" s="200"/>
      <c r="J176" s="201">
        <f t="shared" si="10"/>
        <v>0</v>
      </c>
      <c r="K176" s="202"/>
      <c r="L176" s="37"/>
      <c r="M176" s="203" t="s">
        <v>1</v>
      </c>
      <c r="N176" s="204" t="s">
        <v>41</v>
      </c>
      <c r="O176" s="69"/>
      <c r="P176" s="205">
        <f t="shared" si="11"/>
        <v>0</v>
      </c>
      <c r="Q176" s="205">
        <v>0</v>
      </c>
      <c r="R176" s="205">
        <f t="shared" si="12"/>
        <v>0</v>
      </c>
      <c r="S176" s="205">
        <v>0</v>
      </c>
      <c r="T176" s="206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07" t="s">
        <v>169</v>
      </c>
      <c r="AT176" s="207" t="s">
        <v>118</v>
      </c>
      <c r="AU176" s="207" t="s">
        <v>83</v>
      </c>
      <c r="AY176" s="15" t="s">
        <v>117</v>
      </c>
      <c r="BE176" s="208">
        <f t="shared" si="14"/>
        <v>0</v>
      </c>
      <c r="BF176" s="208">
        <f t="shared" si="15"/>
        <v>0</v>
      </c>
      <c r="BG176" s="208">
        <f t="shared" si="16"/>
        <v>0</v>
      </c>
      <c r="BH176" s="208">
        <f t="shared" si="17"/>
        <v>0</v>
      </c>
      <c r="BI176" s="208">
        <f t="shared" si="18"/>
        <v>0</v>
      </c>
      <c r="BJ176" s="15" t="s">
        <v>81</v>
      </c>
      <c r="BK176" s="208">
        <f t="shared" si="19"/>
        <v>0</v>
      </c>
      <c r="BL176" s="15" t="s">
        <v>169</v>
      </c>
      <c r="BM176" s="207" t="s">
        <v>289</v>
      </c>
    </row>
    <row r="177" spans="1:65" s="2" customFormat="1" ht="36" customHeight="1" x14ac:dyDescent="0.2">
      <c r="A177" s="32"/>
      <c r="B177" s="33"/>
      <c r="C177" s="195" t="s">
        <v>290</v>
      </c>
      <c r="D177" s="195" t="s">
        <v>118</v>
      </c>
      <c r="E177" s="196" t="s">
        <v>291</v>
      </c>
      <c r="F177" s="197" t="s">
        <v>292</v>
      </c>
      <c r="G177" s="198" t="s">
        <v>128</v>
      </c>
      <c r="H177" s="199">
        <v>316.89999999999998</v>
      </c>
      <c r="I177" s="200"/>
      <c r="J177" s="201">
        <f t="shared" si="10"/>
        <v>0</v>
      </c>
      <c r="K177" s="202"/>
      <c r="L177" s="37"/>
      <c r="M177" s="203" t="s">
        <v>1</v>
      </c>
      <c r="N177" s="204" t="s">
        <v>41</v>
      </c>
      <c r="O177" s="69"/>
      <c r="P177" s="205">
        <f t="shared" si="11"/>
        <v>0</v>
      </c>
      <c r="Q177" s="205">
        <v>0</v>
      </c>
      <c r="R177" s="205">
        <f t="shared" si="12"/>
        <v>0</v>
      </c>
      <c r="S177" s="205">
        <v>0</v>
      </c>
      <c r="T177" s="206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7" t="s">
        <v>169</v>
      </c>
      <c r="AT177" s="207" t="s">
        <v>118</v>
      </c>
      <c r="AU177" s="207" t="s">
        <v>83</v>
      </c>
      <c r="AY177" s="15" t="s">
        <v>117</v>
      </c>
      <c r="BE177" s="208">
        <f t="shared" si="14"/>
        <v>0</v>
      </c>
      <c r="BF177" s="208">
        <f t="shared" si="15"/>
        <v>0</v>
      </c>
      <c r="BG177" s="208">
        <f t="shared" si="16"/>
        <v>0</v>
      </c>
      <c r="BH177" s="208">
        <f t="shared" si="17"/>
        <v>0</v>
      </c>
      <c r="BI177" s="208">
        <f t="shared" si="18"/>
        <v>0</v>
      </c>
      <c r="BJ177" s="15" t="s">
        <v>81</v>
      </c>
      <c r="BK177" s="208">
        <f t="shared" si="19"/>
        <v>0</v>
      </c>
      <c r="BL177" s="15" t="s">
        <v>169</v>
      </c>
      <c r="BM177" s="207" t="s">
        <v>293</v>
      </c>
    </row>
    <row r="178" spans="1:65" s="13" customFormat="1" ht="22.5" x14ac:dyDescent="0.2">
      <c r="B178" s="211"/>
      <c r="C178" s="212"/>
      <c r="D178" s="213" t="s">
        <v>130</v>
      </c>
      <c r="E178" s="214" t="s">
        <v>1</v>
      </c>
      <c r="F178" s="215" t="s">
        <v>294</v>
      </c>
      <c r="G178" s="212"/>
      <c r="H178" s="216">
        <v>316.89999999999998</v>
      </c>
      <c r="I178" s="217"/>
      <c r="J178" s="212"/>
      <c r="K178" s="212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130</v>
      </c>
      <c r="AU178" s="222" t="s">
        <v>83</v>
      </c>
      <c r="AV178" s="13" t="s">
        <v>83</v>
      </c>
      <c r="AW178" s="13" t="s">
        <v>32</v>
      </c>
      <c r="AX178" s="13" t="s">
        <v>81</v>
      </c>
      <c r="AY178" s="222" t="s">
        <v>117</v>
      </c>
    </row>
    <row r="179" spans="1:65" s="2" customFormat="1" ht="16.5" customHeight="1" x14ac:dyDescent="0.2">
      <c r="A179" s="32"/>
      <c r="B179" s="33"/>
      <c r="C179" s="195" t="s">
        <v>295</v>
      </c>
      <c r="D179" s="195" t="s">
        <v>118</v>
      </c>
      <c r="E179" s="196" t="s">
        <v>296</v>
      </c>
      <c r="F179" s="197" t="s">
        <v>297</v>
      </c>
      <c r="G179" s="198" t="s">
        <v>298</v>
      </c>
      <c r="H179" s="234"/>
      <c r="I179" s="200"/>
      <c r="J179" s="201">
        <f>ROUND(I179*H179,2)</f>
        <v>0</v>
      </c>
      <c r="K179" s="202"/>
      <c r="L179" s="37"/>
      <c r="M179" s="203" t="s">
        <v>1</v>
      </c>
      <c r="N179" s="204" t="s">
        <v>41</v>
      </c>
      <c r="O179" s="69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07" t="s">
        <v>169</v>
      </c>
      <c r="AT179" s="207" t="s">
        <v>118</v>
      </c>
      <c r="AU179" s="207" t="s">
        <v>83</v>
      </c>
      <c r="AY179" s="15" t="s">
        <v>117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5" t="s">
        <v>81</v>
      </c>
      <c r="BK179" s="208">
        <f>ROUND(I179*H179,2)</f>
        <v>0</v>
      </c>
      <c r="BL179" s="15" t="s">
        <v>169</v>
      </c>
      <c r="BM179" s="207" t="s">
        <v>299</v>
      </c>
    </row>
    <row r="180" spans="1:65" s="12" customFormat="1" ht="25.9" customHeight="1" x14ac:dyDescent="0.2">
      <c r="B180" s="181"/>
      <c r="C180" s="182"/>
      <c r="D180" s="183" t="s">
        <v>75</v>
      </c>
      <c r="E180" s="184" t="s">
        <v>300</v>
      </c>
      <c r="F180" s="184" t="s">
        <v>301</v>
      </c>
      <c r="G180" s="182"/>
      <c r="H180" s="182"/>
      <c r="I180" s="185"/>
      <c r="J180" s="186">
        <f>BK180</f>
        <v>0</v>
      </c>
      <c r="K180" s="182"/>
      <c r="L180" s="187"/>
      <c r="M180" s="188"/>
      <c r="N180" s="189"/>
      <c r="O180" s="189"/>
      <c r="P180" s="190">
        <f>P181+P183+P185</f>
        <v>0</v>
      </c>
      <c r="Q180" s="189"/>
      <c r="R180" s="190">
        <f>R181+R183+R185</f>
        <v>0</v>
      </c>
      <c r="S180" s="189"/>
      <c r="T180" s="191">
        <f>T181+T183+T185</f>
        <v>0</v>
      </c>
      <c r="AR180" s="192" t="s">
        <v>145</v>
      </c>
      <c r="AT180" s="193" t="s">
        <v>75</v>
      </c>
      <c r="AU180" s="193" t="s">
        <v>76</v>
      </c>
      <c r="AY180" s="192" t="s">
        <v>117</v>
      </c>
      <c r="BK180" s="194">
        <f>BK181+BK183+BK185</f>
        <v>0</v>
      </c>
    </row>
    <row r="181" spans="1:65" s="12" customFormat="1" ht="22.9" customHeight="1" x14ac:dyDescent="0.2">
      <c r="B181" s="181"/>
      <c r="C181" s="182"/>
      <c r="D181" s="183" t="s">
        <v>75</v>
      </c>
      <c r="E181" s="209" t="s">
        <v>302</v>
      </c>
      <c r="F181" s="209" t="s">
        <v>303</v>
      </c>
      <c r="G181" s="182"/>
      <c r="H181" s="182"/>
      <c r="I181" s="185"/>
      <c r="J181" s="210">
        <f>BK181</f>
        <v>0</v>
      </c>
      <c r="K181" s="182"/>
      <c r="L181" s="187"/>
      <c r="M181" s="188"/>
      <c r="N181" s="189"/>
      <c r="O181" s="189"/>
      <c r="P181" s="190">
        <f>P182</f>
        <v>0</v>
      </c>
      <c r="Q181" s="189"/>
      <c r="R181" s="190">
        <f>R182</f>
        <v>0</v>
      </c>
      <c r="S181" s="189"/>
      <c r="T181" s="191">
        <f>T182</f>
        <v>0</v>
      </c>
      <c r="AR181" s="192" t="s">
        <v>145</v>
      </c>
      <c r="AT181" s="193" t="s">
        <v>75</v>
      </c>
      <c r="AU181" s="193" t="s">
        <v>81</v>
      </c>
      <c r="AY181" s="192" t="s">
        <v>117</v>
      </c>
      <c r="BK181" s="194">
        <f>BK182</f>
        <v>0</v>
      </c>
    </row>
    <row r="182" spans="1:65" s="2" customFormat="1" ht="16.5" customHeight="1" x14ac:dyDescent="0.2">
      <c r="A182" s="32"/>
      <c r="B182" s="33"/>
      <c r="C182" s="195" t="s">
        <v>304</v>
      </c>
      <c r="D182" s="195" t="s">
        <v>118</v>
      </c>
      <c r="E182" s="196" t="s">
        <v>305</v>
      </c>
      <c r="F182" s="197" t="s">
        <v>306</v>
      </c>
      <c r="G182" s="198" t="s">
        <v>175</v>
      </c>
      <c r="H182" s="199">
        <v>1</v>
      </c>
      <c r="I182" s="200"/>
      <c r="J182" s="201">
        <f>ROUND(I182*H182,2)</f>
        <v>0</v>
      </c>
      <c r="K182" s="202"/>
      <c r="L182" s="37"/>
      <c r="M182" s="203" t="s">
        <v>1</v>
      </c>
      <c r="N182" s="204" t="s">
        <v>41</v>
      </c>
      <c r="O182" s="69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07" t="s">
        <v>307</v>
      </c>
      <c r="AT182" s="207" t="s">
        <v>118</v>
      </c>
      <c r="AU182" s="207" t="s">
        <v>83</v>
      </c>
      <c r="AY182" s="15" t="s">
        <v>117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5" t="s">
        <v>81</v>
      </c>
      <c r="BK182" s="208">
        <f>ROUND(I182*H182,2)</f>
        <v>0</v>
      </c>
      <c r="BL182" s="15" t="s">
        <v>307</v>
      </c>
      <c r="BM182" s="207" t="s">
        <v>308</v>
      </c>
    </row>
    <row r="183" spans="1:65" s="12" customFormat="1" ht="22.9" customHeight="1" x14ac:dyDescent="0.2">
      <c r="B183" s="181"/>
      <c r="C183" s="182"/>
      <c r="D183" s="183" t="s">
        <v>75</v>
      </c>
      <c r="E183" s="209" t="s">
        <v>309</v>
      </c>
      <c r="F183" s="209" t="s">
        <v>310</v>
      </c>
      <c r="G183" s="182"/>
      <c r="H183" s="182"/>
      <c r="I183" s="185"/>
      <c r="J183" s="210">
        <f>BK183</f>
        <v>0</v>
      </c>
      <c r="K183" s="182"/>
      <c r="L183" s="187"/>
      <c r="M183" s="188"/>
      <c r="N183" s="189"/>
      <c r="O183" s="189"/>
      <c r="P183" s="190">
        <f>P184</f>
        <v>0</v>
      </c>
      <c r="Q183" s="189"/>
      <c r="R183" s="190">
        <f>R184</f>
        <v>0</v>
      </c>
      <c r="S183" s="189"/>
      <c r="T183" s="191">
        <f>T184</f>
        <v>0</v>
      </c>
      <c r="AR183" s="192" t="s">
        <v>145</v>
      </c>
      <c r="AT183" s="193" t="s">
        <v>75</v>
      </c>
      <c r="AU183" s="193" t="s">
        <v>81</v>
      </c>
      <c r="AY183" s="192" t="s">
        <v>117</v>
      </c>
      <c r="BK183" s="194">
        <f>BK184</f>
        <v>0</v>
      </c>
    </row>
    <row r="184" spans="1:65" s="2" customFormat="1" ht="16.5" customHeight="1" x14ac:dyDescent="0.2">
      <c r="A184" s="32"/>
      <c r="B184" s="33"/>
      <c r="C184" s="195" t="s">
        <v>311</v>
      </c>
      <c r="D184" s="195" t="s">
        <v>118</v>
      </c>
      <c r="E184" s="196" t="s">
        <v>312</v>
      </c>
      <c r="F184" s="197" t="s">
        <v>313</v>
      </c>
      <c r="G184" s="198" t="s">
        <v>175</v>
      </c>
      <c r="H184" s="199">
        <v>1</v>
      </c>
      <c r="I184" s="200"/>
      <c r="J184" s="201">
        <f>ROUND(I184*H184,2)</f>
        <v>0</v>
      </c>
      <c r="K184" s="202"/>
      <c r="L184" s="37"/>
      <c r="M184" s="203" t="s">
        <v>1</v>
      </c>
      <c r="N184" s="204" t="s">
        <v>41</v>
      </c>
      <c r="O184" s="69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7" t="s">
        <v>307</v>
      </c>
      <c r="AT184" s="207" t="s">
        <v>118</v>
      </c>
      <c r="AU184" s="207" t="s">
        <v>83</v>
      </c>
      <c r="AY184" s="15" t="s">
        <v>117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5" t="s">
        <v>81</v>
      </c>
      <c r="BK184" s="208">
        <f>ROUND(I184*H184,2)</f>
        <v>0</v>
      </c>
      <c r="BL184" s="15" t="s">
        <v>307</v>
      </c>
      <c r="BM184" s="207" t="s">
        <v>314</v>
      </c>
    </row>
    <row r="185" spans="1:65" s="12" customFormat="1" ht="22.9" customHeight="1" x14ac:dyDescent="0.2">
      <c r="B185" s="181"/>
      <c r="C185" s="182"/>
      <c r="D185" s="183" t="s">
        <v>75</v>
      </c>
      <c r="E185" s="209" t="s">
        <v>315</v>
      </c>
      <c r="F185" s="209" t="s">
        <v>316</v>
      </c>
      <c r="G185" s="182"/>
      <c r="H185" s="182"/>
      <c r="I185" s="185"/>
      <c r="J185" s="210">
        <f>BK185</f>
        <v>0</v>
      </c>
      <c r="K185" s="182"/>
      <c r="L185" s="187"/>
      <c r="M185" s="188"/>
      <c r="N185" s="189"/>
      <c r="O185" s="189"/>
      <c r="P185" s="190">
        <f>P186</f>
        <v>0</v>
      </c>
      <c r="Q185" s="189"/>
      <c r="R185" s="190">
        <f>R186</f>
        <v>0</v>
      </c>
      <c r="S185" s="189"/>
      <c r="T185" s="191">
        <f>T186</f>
        <v>0</v>
      </c>
      <c r="AR185" s="192" t="s">
        <v>145</v>
      </c>
      <c r="AT185" s="193" t="s">
        <v>75</v>
      </c>
      <c r="AU185" s="193" t="s">
        <v>81</v>
      </c>
      <c r="AY185" s="192" t="s">
        <v>117</v>
      </c>
      <c r="BK185" s="194">
        <f>BK186</f>
        <v>0</v>
      </c>
    </row>
    <row r="186" spans="1:65" s="2" customFormat="1" ht="16.5" customHeight="1" x14ac:dyDescent="0.2">
      <c r="A186" s="32"/>
      <c r="B186" s="33"/>
      <c r="C186" s="195" t="s">
        <v>317</v>
      </c>
      <c r="D186" s="195" t="s">
        <v>118</v>
      </c>
      <c r="E186" s="196" t="s">
        <v>318</v>
      </c>
      <c r="F186" s="197" t="s">
        <v>319</v>
      </c>
      <c r="G186" s="198" t="s">
        <v>175</v>
      </c>
      <c r="H186" s="199">
        <v>1</v>
      </c>
      <c r="I186" s="200"/>
      <c r="J186" s="201">
        <f>ROUND(I186*H186,2)</f>
        <v>0</v>
      </c>
      <c r="K186" s="202"/>
      <c r="L186" s="37"/>
      <c r="M186" s="235" t="s">
        <v>1</v>
      </c>
      <c r="N186" s="236" t="s">
        <v>41</v>
      </c>
      <c r="O186" s="237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7" t="s">
        <v>307</v>
      </c>
      <c r="AT186" s="207" t="s">
        <v>118</v>
      </c>
      <c r="AU186" s="207" t="s">
        <v>83</v>
      </c>
      <c r="AY186" s="15" t="s">
        <v>117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5" t="s">
        <v>81</v>
      </c>
      <c r="BK186" s="208">
        <f>ROUND(I186*H186,2)</f>
        <v>0</v>
      </c>
      <c r="BL186" s="15" t="s">
        <v>307</v>
      </c>
      <c r="BM186" s="207" t="s">
        <v>320</v>
      </c>
    </row>
    <row r="187" spans="1:65" s="2" customFormat="1" ht="6.95" customHeight="1" x14ac:dyDescent="0.2">
      <c r="A187" s="32"/>
      <c r="B187" s="52"/>
      <c r="C187" s="53"/>
      <c r="D187" s="53"/>
      <c r="E187" s="53"/>
      <c r="F187" s="53"/>
      <c r="G187" s="53"/>
      <c r="H187" s="53"/>
      <c r="I187" s="145"/>
      <c r="J187" s="53"/>
      <c r="K187" s="53"/>
      <c r="L187" s="37"/>
      <c r="M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</row>
  </sheetData>
  <sheetProtection algorithmName="SHA-512" hashValue="e03xRv8mmR8N1UofHdpF6pOYa4as1b7ap+2/dS9iCJYq9F9wiMC4uXyLTiCtXG+53IlJh3bjL69An3NnRiVgIg==" saltValue="yf3TVJgIKOc503Nb8h9KodFvUa8P/HSWdTeI5ocdhu0TrppFk1bKHg+IT+eOB9JJxaqw9JNiDnhF7ygOL/72mQ==" spinCount="100000" sheet="1" objects="1" scenarios="1" formatColumns="0" formatRows="0" autoFilter="0"/>
  <autoFilter ref="C123:K186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3RK04 - MŠ Čínská - zastí...</vt:lpstr>
      <vt:lpstr>'3RK04 - MŠ Čínská - zastí...'!Názvy_tisku</vt:lpstr>
      <vt:lpstr>'Rekapitulace stavby'!Názvy_tisku</vt:lpstr>
      <vt:lpstr>'3RK04 - MŠ Čínská - zastí...'!Oblast_tisku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Locihová</dc:creator>
  <cp:lastModifiedBy>Jana Sosnarova</cp:lastModifiedBy>
  <dcterms:created xsi:type="dcterms:W3CDTF">2021-01-18T12:16:59Z</dcterms:created>
  <dcterms:modified xsi:type="dcterms:W3CDTF">2022-05-17T15:10:03Z</dcterms:modified>
</cp:coreProperties>
</file>